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ersn31\Desktop\"/>
    </mc:Choice>
  </mc:AlternateContent>
  <xr:revisionPtr revIDLastSave="0" documentId="8_{8C9EA811-588D-4FF1-B3AD-EE38ACF1B00C}" xr6:coauthVersionLast="47" xr6:coauthVersionMax="47" xr10:uidLastSave="{00000000-0000-0000-0000-000000000000}"/>
  <bookViews>
    <workbookView xWindow="817" yWindow="690" windowWidth="14400" windowHeight="7373" firstSheet="2" activeTab="2" xr2:uid="{9E61A562-3C53-477F-88CE-B35EBBC17454}"/>
  </bookViews>
  <sheets>
    <sheet name="3rd Grade" sheetId="1" r:id="rId1"/>
    <sheet name="4th Grade" sheetId="2" r:id="rId2"/>
    <sheet name="5th Grad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2" l="1"/>
  <c r="B30" i="2" s="1"/>
  <c r="B31" i="2" s="1"/>
  <c r="B32" i="2" s="1"/>
  <c r="B33" i="2" s="1"/>
  <c r="B34" i="2" s="1"/>
  <c r="B35" i="2" s="1"/>
  <c r="E11" i="2"/>
  <c r="E12" i="2" s="1"/>
  <c r="E13" i="2" s="1"/>
  <c r="E14" i="2" s="1"/>
  <c r="E15" i="2" s="1"/>
  <c r="E16" i="2" s="1"/>
  <c r="E17" i="2" s="1"/>
  <c r="L46" i="3"/>
  <c r="L47" i="3" s="1"/>
  <c r="L48" i="3" s="1"/>
  <c r="L49" i="3" s="1"/>
  <c r="L50" i="3" s="1"/>
  <c r="L51" i="3" s="1"/>
  <c r="L52" i="3" s="1"/>
  <c r="L53" i="3" s="1"/>
  <c r="K46" i="3"/>
  <c r="K47" i="3" s="1"/>
  <c r="K48" i="3" s="1"/>
  <c r="K49" i="3" s="1"/>
  <c r="K50" i="3" s="1"/>
  <c r="K51" i="3" s="1"/>
  <c r="K52" i="3" s="1"/>
  <c r="K53" i="3" s="1"/>
  <c r="I46" i="3"/>
  <c r="I47" i="3" s="1"/>
  <c r="I48" i="3" s="1"/>
  <c r="I49" i="3" s="1"/>
  <c r="I50" i="3" s="1"/>
  <c r="I51" i="3" s="1"/>
  <c r="I52" i="3" s="1"/>
  <c r="I53" i="3" s="1"/>
  <c r="H46" i="3"/>
  <c r="H47" i="3" s="1"/>
  <c r="H48" i="3" s="1"/>
  <c r="H49" i="3" s="1"/>
  <c r="H50" i="3" s="1"/>
  <c r="H51" i="3" s="1"/>
  <c r="H52" i="3" s="1"/>
  <c r="H53" i="3" s="1"/>
  <c r="G46" i="3"/>
  <c r="G47" i="3" s="1"/>
  <c r="G48" i="3" s="1"/>
  <c r="G49" i="3" s="1"/>
  <c r="G50" i="3" s="1"/>
  <c r="G51" i="3" s="1"/>
  <c r="G52" i="3" s="1"/>
  <c r="G53" i="3" s="1"/>
  <c r="F46" i="3"/>
  <c r="F47" i="3" s="1"/>
  <c r="F48" i="3" s="1"/>
  <c r="F49" i="3" s="1"/>
  <c r="F50" i="3" s="1"/>
  <c r="F51" i="3" s="1"/>
  <c r="F52" i="3" s="1"/>
  <c r="F53" i="3" s="1"/>
  <c r="E46" i="3"/>
  <c r="E47" i="3" s="1"/>
  <c r="E48" i="3" s="1"/>
  <c r="E49" i="3" s="1"/>
  <c r="E50" i="3" s="1"/>
  <c r="E51" i="3" s="1"/>
  <c r="E52" i="3" s="1"/>
  <c r="E53" i="3" s="1"/>
  <c r="D46" i="3"/>
  <c r="D47" i="3" s="1"/>
  <c r="D48" i="3" s="1"/>
  <c r="D49" i="3" s="1"/>
  <c r="D50" i="3" s="1"/>
  <c r="D51" i="3" s="1"/>
  <c r="D52" i="3" s="1"/>
  <c r="D53" i="3" s="1"/>
  <c r="C46" i="3"/>
  <c r="C47" i="3" s="1"/>
  <c r="C48" i="3" s="1"/>
  <c r="C49" i="3" s="1"/>
  <c r="C50" i="3" s="1"/>
  <c r="C51" i="3" s="1"/>
  <c r="C52" i="3" s="1"/>
  <c r="C53" i="3" s="1"/>
  <c r="B46" i="3"/>
  <c r="B47" i="3" s="1"/>
  <c r="B48" i="3" s="1"/>
  <c r="B49" i="3" s="1"/>
  <c r="B50" i="3" s="1"/>
  <c r="B51" i="3" s="1"/>
  <c r="B52" i="3" s="1"/>
  <c r="B53" i="3" s="1"/>
  <c r="G41" i="3"/>
  <c r="N41" i="3" s="1"/>
  <c r="B32" i="1"/>
  <c r="B33" i="1" s="1"/>
  <c r="B34" i="1" s="1"/>
  <c r="B35" i="1" s="1"/>
  <c r="B36" i="1" s="1"/>
  <c r="B37" i="1" s="1"/>
  <c r="B38" i="1" s="1"/>
  <c r="B39" i="1" s="1"/>
  <c r="L28" i="3"/>
  <c r="L29" i="3" s="1"/>
  <c r="L30" i="3" s="1"/>
  <c r="L31" i="3" s="1"/>
  <c r="L32" i="3" s="1"/>
  <c r="L33" i="3" s="1"/>
  <c r="L34" i="3" s="1"/>
  <c r="L35" i="3" s="1"/>
  <c r="K28" i="3"/>
  <c r="K29" i="3" s="1"/>
  <c r="K30" i="3" s="1"/>
  <c r="K31" i="3" s="1"/>
  <c r="K32" i="3" s="1"/>
  <c r="K33" i="3" s="1"/>
  <c r="K34" i="3" s="1"/>
  <c r="K35" i="3" s="1"/>
  <c r="I28" i="3"/>
  <c r="I29" i="3" s="1"/>
  <c r="I30" i="3" s="1"/>
  <c r="I31" i="3" s="1"/>
  <c r="I32" i="3" s="1"/>
  <c r="I33" i="3" s="1"/>
  <c r="I34" i="3" s="1"/>
  <c r="I35" i="3" s="1"/>
  <c r="H28" i="3"/>
  <c r="H29" i="3" s="1"/>
  <c r="H30" i="3" s="1"/>
  <c r="H31" i="3" s="1"/>
  <c r="H32" i="3" s="1"/>
  <c r="H33" i="3" s="1"/>
  <c r="H34" i="3" s="1"/>
  <c r="H35" i="3" s="1"/>
  <c r="G28" i="3"/>
  <c r="G29" i="3" s="1"/>
  <c r="G30" i="3" s="1"/>
  <c r="G31" i="3" s="1"/>
  <c r="G32" i="3" s="1"/>
  <c r="G33" i="3" s="1"/>
  <c r="G34" i="3" s="1"/>
  <c r="G35" i="3" s="1"/>
  <c r="F28" i="3"/>
  <c r="F29" i="3" s="1"/>
  <c r="F30" i="3" s="1"/>
  <c r="F31" i="3" s="1"/>
  <c r="F32" i="3" s="1"/>
  <c r="F33" i="3" s="1"/>
  <c r="F34" i="3" s="1"/>
  <c r="F35" i="3" s="1"/>
  <c r="E28" i="3"/>
  <c r="E29" i="3" s="1"/>
  <c r="E30" i="3" s="1"/>
  <c r="E31" i="3" s="1"/>
  <c r="E32" i="3" s="1"/>
  <c r="E33" i="3" s="1"/>
  <c r="E34" i="3" s="1"/>
  <c r="E35" i="3" s="1"/>
  <c r="D28" i="3"/>
  <c r="D29" i="3" s="1"/>
  <c r="D30" i="3" s="1"/>
  <c r="D31" i="3" s="1"/>
  <c r="D32" i="3" s="1"/>
  <c r="D33" i="3" s="1"/>
  <c r="D34" i="3" s="1"/>
  <c r="D35" i="3" s="1"/>
  <c r="C28" i="3"/>
  <c r="C29" i="3" s="1"/>
  <c r="C30" i="3" s="1"/>
  <c r="C31" i="3" s="1"/>
  <c r="C32" i="3" s="1"/>
  <c r="C33" i="3" s="1"/>
  <c r="C34" i="3" s="1"/>
  <c r="C35" i="3" s="1"/>
  <c r="B28" i="3"/>
  <c r="B29" i="3" s="1"/>
  <c r="B30" i="3" s="1"/>
  <c r="B31" i="3" s="1"/>
  <c r="B32" i="3" s="1"/>
  <c r="B33" i="3" s="1"/>
  <c r="B34" i="3" s="1"/>
  <c r="B35" i="3" s="1"/>
  <c r="G23" i="3"/>
  <c r="N23" i="3" s="1"/>
  <c r="L10" i="3"/>
  <c r="L11" i="3" s="1"/>
  <c r="L12" i="3" s="1"/>
  <c r="L13" i="3" s="1"/>
  <c r="L14" i="3" s="1"/>
  <c r="L15" i="3" s="1"/>
  <c r="L16" i="3" s="1"/>
  <c r="L17" i="3" s="1"/>
  <c r="K10" i="3"/>
  <c r="K11" i="3" s="1"/>
  <c r="K12" i="3" s="1"/>
  <c r="K13" i="3" s="1"/>
  <c r="K14" i="3" s="1"/>
  <c r="K15" i="3" s="1"/>
  <c r="K16" i="3" s="1"/>
  <c r="K17" i="3" s="1"/>
  <c r="I10" i="3"/>
  <c r="I11" i="3" s="1"/>
  <c r="I12" i="3" s="1"/>
  <c r="I13" i="3" s="1"/>
  <c r="I14" i="3" s="1"/>
  <c r="I15" i="3" s="1"/>
  <c r="I16" i="3" s="1"/>
  <c r="I17" i="3" s="1"/>
  <c r="H10" i="3"/>
  <c r="H11" i="3" s="1"/>
  <c r="H12" i="3" s="1"/>
  <c r="H13" i="3" s="1"/>
  <c r="H14" i="3" s="1"/>
  <c r="H15" i="3" s="1"/>
  <c r="H16" i="3" s="1"/>
  <c r="H17" i="3" s="1"/>
  <c r="G10" i="3"/>
  <c r="G11" i="3" s="1"/>
  <c r="G12" i="3" s="1"/>
  <c r="G13" i="3" s="1"/>
  <c r="G14" i="3" s="1"/>
  <c r="G15" i="3" s="1"/>
  <c r="G16" i="3" s="1"/>
  <c r="G17" i="3" s="1"/>
  <c r="F10" i="3"/>
  <c r="F11" i="3" s="1"/>
  <c r="F12" i="3" s="1"/>
  <c r="F13" i="3" s="1"/>
  <c r="F14" i="3" s="1"/>
  <c r="F15" i="3" s="1"/>
  <c r="F16" i="3" s="1"/>
  <c r="F17" i="3" s="1"/>
  <c r="E10" i="3"/>
  <c r="E11" i="3" s="1"/>
  <c r="E12" i="3" s="1"/>
  <c r="E13" i="3" s="1"/>
  <c r="E14" i="3" s="1"/>
  <c r="E15" i="3" s="1"/>
  <c r="E16" i="3" s="1"/>
  <c r="E17" i="3" s="1"/>
  <c r="D10" i="3"/>
  <c r="D11" i="3" s="1"/>
  <c r="D12" i="3" s="1"/>
  <c r="D13" i="3" s="1"/>
  <c r="D14" i="3" s="1"/>
  <c r="D15" i="3" s="1"/>
  <c r="D16" i="3" s="1"/>
  <c r="D17" i="3" s="1"/>
  <c r="C10" i="3"/>
  <c r="C11" i="3" s="1"/>
  <c r="C12" i="3" s="1"/>
  <c r="C13" i="3" s="1"/>
  <c r="C14" i="3" s="1"/>
  <c r="C15" i="3" s="1"/>
  <c r="C16" i="3" s="1"/>
  <c r="C17" i="3" s="1"/>
  <c r="B10" i="3"/>
  <c r="B11" i="3" s="1"/>
  <c r="B12" i="3" s="1"/>
  <c r="B13" i="3" s="1"/>
  <c r="B14" i="3" s="1"/>
  <c r="B15" i="3" s="1"/>
  <c r="B16" i="3" s="1"/>
  <c r="B17" i="3" s="1"/>
  <c r="G5" i="3"/>
  <c r="J5" i="3" s="1"/>
  <c r="L28" i="2"/>
  <c r="L29" i="2" s="1"/>
  <c r="L30" i="2" s="1"/>
  <c r="L31" i="2" s="1"/>
  <c r="L32" i="2" s="1"/>
  <c r="L33" i="2" s="1"/>
  <c r="L34" i="2" s="1"/>
  <c r="L35" i="2" s="1"/>
  <c r="K28" i="2"/>
  <c r="K29" i="2" s="1"/>
  <c r="K30" i="2" s="1"/>
  <c r="K31" i="2" s="1"/>
  <c r="K32" i="2" s="1"/>
  <c r="K33" i="2" s="1"/>
  <c r="K34" i="2" s="1"/>
  <c r="K35" i="2" s="1"/>
  <c r="I28" i="2"/>
  <c r="I29" i="2" s="1"/>
  <c r="I30" i="2" s="1"/>
  <c r="I31" i="2" s="1"/>
  <c r="I32" i="2" s="1"/>
  <c r="I33" i="2" s="1"/>
  <c r="I34" i="2" s="1"/>
  <c r="I35" i="2" s="1"/>
  <c r="H28" i="2"/>
  <c r="H29" i="2" s="1"/>
  <c r="H30" i="2" s="1"/>
  <c r="H31" i="2" s="1"/>
  <c r="H32" i="2" s="1"/>
  <c r="H33" i="2" s="1"/>
  <c r="H34" i="2" s="1"/>
  <c r="H35" i="2" s="1"/>
  <c r="G28" i="2"/>
  <c r="G29" i="2" s="1"/>
  <c r="G30" i="2" s="1"/>
  <c r="G31" i="2" s="1"/>
  <c r="G32" i="2" s="1"/>
  <c r="G33" i="2" s="1"/>
  <c r="G34" i="2" s="1"/>
  <c r="G35" i="2" s="1"/>
  <c r="F28" i="2"/>
  <c r="F29" i="2" s="1"/>
  <c r="F30" i="2" s="1"/>
  <c r="F31" i="2" s="1"/>
  <c r="F32" i="2" s="1"/>
  <c r="F33" i="2" s="1"/>
  <c r="F34" i="2" s="1"/>
  <c r="F35" i="2" s="1"/>
  <c r="E28" i="2"/>
  <c r="E29" i="2" s="1"/>
  <c r="E30" i="2" s="1"/>
  <c r="E31" i="2" s="1"/>
  <c r="E32" i="2" s="1"/>
  <c r="E33" i="2" s="1"/>
  <c r="E34" i="2" s="1"/>
  <c r="E35" i="2" s="1"/>
  <c r="D28" i="2"/>
  <c r="D29" i="2" s="1"/>
  <c r="D30" i="2" s="1"/>
  <c r="D31" i="2" s="1"/>
  <c r="D32" i="2" s="1"/>
  <c r="D33" i="2" s="1"/>
  <c r="D34" i="2" s="1"/>
  <c r="D35" i="2" s="1"/>
  <c r="C28" i="2"/>
  <c r="C29" i="2" s="1"/>
  <c r="C30" i="2" s="1"/>
  <c r="C31" i="2" s="1"/>
  <c r="C32" i="2" s="1"/>
  <c r="C33" i="2" s="1"/>
  <c r="C34" i="2" s="1"/>
  <c r="C35" i="2" s="1"/>
  <c r="B28" i="2"/>
  <c r="G23" i="2"/>
  <c r="N23" i="2" s="1"/>
  <c r="L10" i="2"/>
  <c r="L11" i="2" s="1"/>
  <c r="L12" i="2" s="1"/>
  <c r="L13" i="2" s="1"/>
  <c r="L14" i="2" s="1"/>
  <c r="L15" i="2" s="1"/>
  <c r="L16" i="2" s="1"/>
  <c r="L17" i="2" s="1"/>
  <c r="K10" i="2"/>
  <c r="K11" i="2" s="1"/>
  <c r="K12" i="2" s="1"/>
  <c r="K13" i="2" s="1"/>
  <c r="K14" i="2" s="1"/>
  <c r="K15" i="2" s="1"/>
  <c r="K16" i="2" s="1"/>
  <c r="K17" i="2" s="1"/>
  <c r="I10" i="2"/>
  <c r="I11" i="2" s="1"/>
  <c r="I12" i="2" s="1"/>
  <c r="I13" i="2" s="1"/>
  <c r="I14" i="2" s="1"/>
  <c r="I15" i="2" s="1"/>
  <c r="I16" i="2" s="1"/>
  <c r="I17" i="2" s="1"/>
  <c r="H10" i="2"/>
  <c r="H11" i="2" s="1"/>
  <c r="H12" i="2" s="1"/>
  <c r="H13" i="2" s="1"/>
  <c r="H14" i="2" s="1"/>
  <c r="H15" i="2" s="1"/>
  <c r="H16" i="2" s="1"/>
  <c r="H17" i="2" s="1"/>
  <c r="G10" i="2"/>
  <c r="G11" i="2" s="1"/>
  <c r="G12" i="2" s="1"/>
  <c r="G13" i="2" s="1"/>
  <c r="G14" i="2" s="1"/>
  <c r="G15" i="2" s="1"/>
  <c r="G16" i="2" s="1"/>
  <c r="G17" i="2" s="1"/>
  <c r="F10" i="2"/>
  <c r="F11" i="2" s="1"/>
  <c r="F12" i="2" s="1"/>
  <c r="F13" i="2" s="1"/>
  <c r="F14" i="2" s="1"/>
  <c r="F15" i="2" s="1"/>
  <c r="F16" i="2" s="1"/>
  <c r="F17" i="2" s="1"/>
  <c r="E10" i="2"/>
  <c r="D10" i="2"/>
  <c r="D11" i="2" s="1"/>
  <c r="D12" i="2" s="1"/>
  <c r="D13" i="2" s="1"/>
  <c r="D14" i="2" s="1"/>
  <c r="D15" i="2" s="1"/>
  <c r="D16" i="2" s="1"/>
  <c r="D17" i="2" s="1"/>
  <c r="C10" i="2"/>
  <c r="C11" i="2" s="1"/>
  <c r="C12" i="2" s="1"/>
  <c r="C13" i="2" s="1"/>
  <c r="C14" i="2" s="1"/>
  <c r="C15" i="2" s="1"/>
  <c r="C16" i="2" s="1"/>
  <c r="C17" i="2" s="1"/>
  <c r="B10" i="2"/>
  <c r="B11" i="2" s="1"/>
  <c r="B12" i="2" s="1"/>
  <c r="B13" i="2" s="1"/>
  <c r="B14" i="2" s="1"/>
  <c r="B15" i="2" s="1"/>
  <c r="B16" i="2" s="1"/>
  <c r="B17" i="2" s="1"/>
  <c r="G5" i="2"/>
  <c r="N5" i="2" s="1"/>
  <c r="L32" i="1"/>
  <c r="L33" i="1" s="1"/>
  <c r="L34" i="1" s="1"/>
  <c r="L35" i="1" s="1"/>
  <c r="L36" i="1" s="1"/>
  <c r="L37" i="1" s="1"/>
  <c r="L38" i="1" s="1"/>
  <c r="L39" i="1" s="1"/>
  <c r="K32" i="1"/>
  <c r="K33" i="1" s="1"/>
  <c r="K34" i="1" s="1"/>
  <c r="K35" i="1" s="1"/>
  <c r="K36" i="1" s="1"/>
  <c r="K37" i="1" s="1"/>
  <c r="K38" i="1" s="1"/>
  <c r="K39" i="1" s="1"/>
  <c r="I32" i="1"/>
  <c r="I33" i="1" s="1"/>
  <c r="I34" i="1" s="1"/>
  <c r="I35" i="1" s="1"/>
  <c r="I36" i="1" s="1"/>
  <c r="I37" i="1" s="1"/>
  <c r="I38" i="1" s="1"/>
  <c r="I39" i="1" s="1"/>
  <c r="H32" i="1"/>
  <c r="H33" i="1" s="1"/>
  <c r="H34" i="1" s="1"/>
  <c r="H35" i="1" s="1"/>
  <c r="H36" i="1" s="1"/>
  <c r="H37" i="1" s="1"/>
  <c r="H38" i="1" s="1"/>
  <c r="H39" i="1" s="1"/>
  <c r="G32" i="1"/>
  <c r="G33" i="1" s="1"/>
  <c r="G34" i="1" s="1"/>
  <c r="G35" i="1" s="1"/>
  <c r="G36" i="1" s="1"/>
  <c r="G37" i="1" s="1"/>
  <c r="G38" i="1" s="1"/>
  <c r="G39" i="1" s="1"/>
  <c r="F32" i="1"/>
  <c r="F33" i="1" s="1"/>
  <c r="F34" i="1" s="1"/>
  <c r="F35" i="1" s="1"/>
  <c r="F36" i="1" s="1"/>
  <c r="F37" i="1" s="1"/>
  <c r="F38" i="1" s="1"/>
  <c r="F39" i="1" s="1"/>
  <c r="E32" i="1"/>
  <c r="E33" i="1" s="1"/>
  <c r="E34" i="1" s="1"/>
  <c r="E35" i="1" s="1"/>
  <c r="E36" i="1" s="1"/>
  <c r="E37" i="1" s="1"/>
  <c r="E38" i="1" s="1"/>
  <c r="E39" i="1" s="1"/>
  <c r="D32" i="1"/>
  <c r="D33" i="1" s="1"/>
  <c r="D34" i="1" s="1"/>
  <c r="D35" i="1" s="1"/>
  <c r="D36" i="1" s="1"/>
  <c r="D37" i="1" s="1"/>
  <c r="D38" i="1" s="1"/>
  <c r="D39" i="1" s="1"/>
  <c r="C32" i="1"/>
  <c r="C33" i="1" s="1"/>
  <c r="C34" i="1" s="1"/>
  <c r="C35" i="1" s="1"/>
  <c r="C36" i="1" s="1"/>
  <c r="C37" i="1" s="1"/>
  <c r="C38" i="1" s="1"/>
  <c r="C39" i="1" s="1"/>
  <c r="G25" i="1"/>
  <c r="N25" i="1" s="1"/>
  <c r="L12" i="1"/>
  <c r="L13" i="1" s="1"/>
  <c r="L14" i="1" s="1"/>
  <c r="L15" i="1" s="1"/>
  <c r="L16" i="1" s="1"/>
  <c r="L17" i="1" s="1"/>
  <c r="L18" i="1" s="1"/>
  <c r="L19" i="1" s="1"/>
  <c r="K12" i="1"/>
  <c r="K13" i="1" s="1"/>
  <c r="K14" i="1" s="1"/>
  <c r="K15" i="1" s="1"/>
  <c r="K16" i="1" s="1"/>
  <c r="K17" i="1" s="1"/>
  <c r="K18" i="1" s="1"/>
  <c r="K19" i="1" s="1"/>
  <c r="I12" i="1"/>
  <c r="I13" i="1" s="1"/>
  <c r="I14" i="1" s="1"/>
  <c r="I15" i="1" s="1"/>
  <c r="I16" i="1" s="1"/>
  <c r="I17" i="1" s="1"/>
  <c r="I18" i="1" s="1"/>
  <c r="I19" i="1" s="1"/>
  <c r="H12" i="1"/>
  <c r="H13" i="1" s="1"/>
  <c r="H14" i="1" s="1"/>
  <c r="H15" i="1" s="1"/>
  <c r="H16" i="1" s="1"/>
  <c r="H17" i="1" s="1"/>
  <c r="H18" i="1" s="1"/>
  <c r="H19" i="1" s="1"/>
  <c r="G12" i="1"/>
  <c r="G13" i="1" s="1"/>
  <c r="G14" i="1" s="1"/>
  <c r="G15" i="1" s="1"/>
  <c r="G16" i="1" s="1"/>
  <c r="G17" i="1" s="1"/>
  <c r="G18" i="1" s="1"/>
  <c r="G19" i="1" s="1"/>
  <c r="F12" i="1"/>
  <c r="F13" i="1" s="1"/>
  <c r="F14" i="1" s="1"/>
  <c r="F15" i="1" s="1"/>
  <c r="F16" i="1" s="1"/>
  <c r="F17" i="1" s="1"/>
  <c r="F18" i="1" s="1"/>
  <c r="F19" i="1" s="1"/>
  <c r="E12" i="1"/>
  <c r="E13" i="1" s="1"/>
  <c r="E14" i="1" s="1"/>
  <c r="E15" i="1" s="1"/>
  <c r="E16" i="1" s="1"/>
  <c r="E17" i="1" s="1"/>
  <c r="E18" i="1" s="1"/>
  <c r="E19" i="1" s="1"/>
  <c r="D12" i="1"/>
  <c r="D13" i="1" s="1"/>
  <c r="D14" i="1" s="1"/>
  <c r="D15" i="1" s="1"/>
  <c r="D16" i="1" s="1"/>
  <c r="D17" i="1" s="1"/>
  <c r="D18" i="1" s="1"/>
  <c r="D19" i="1" s="1"/>
  <c r="C12" i="1"/>
  <c r="C13" i="1" s="1"/>
  <c r="C14" i="1" s="1"/>
  <c r="C15" i="1" s="1"/>
  <c r="C16" i="1" s="1"/>
  <c r="C17" i="1" s="1"/>
  <c r="C18" i="1" s="1"/>
  <c r="C19" i="1" s="1"/>
  <c r="B12" i="1"/>
  <c r="B13" i="1" s="1"/>
  <c r="B14" i="1" s="1"/>
  <c r="B15" i="1" s="1"/>
  <c r="G5" i="1"/>
  <c r="M5" i="1" s="1"/>
  <c r="H5" i="1" l="1"/>
  <c r="B16" i="1"/>
  <c r="B17" i="1" s="1"/>
  <c r="B18" i="1" s="1"/>
  <c r="B19" i="1" s="1"/>
  <c r="H41" i="3"/>
  <c r="I41" i="3"/>
  <c r="J41" i="3"/>
  <c r="K41" i="3"/>
  <c r="L41" i="3"/>
  <c r="M41" i="3"/>
  <c r="L5" i="3"/>
  <c r="N5" i="3"/>
  <c r="H5" i="3"/>
  <c r="H23" i="3"/>
  <c r="M5" i="3"/>
  <c r="I23" i="3"/>
  <c r="J23" i="3"/>
  <c r="K5" i="3"/>
  <c r="K23" i="3"/>
  <c r="L23" i="3"/>
  <c r="I5" i="3"/>
  <c r="M23" i="3"/>
  <c r="J5" i="2"/>
  <c r="K5" i="2"/>
  <c r="I5" i="2"/>
  <c r="L5" i="2"/>
  <c r="H5" i="2"/>
  <c r="M5" i="2"/>
  <c r="H23" i="2"/>
  <c r="I23" i="2"/>
  <c r="J23" i="2"/>
  <c r="K23" i="2"/>
  <c r="L23" i="2"/>
  <c r="M23" i="2"/>
  <c r="H25" i="1"/>
  <c r="I25" i="1"/>
  <c r="J25" i="1"/>
  <c r="K25" i="1"/>
  <c r="L25" i="1"/>
  <c r="M25" i="1"/>
  <c r="I5" i="1"/>
  <c r="J5" i="1"/>
  <c r="K5" i="1"/>
  <c r="N5" i="1"/>
  <c r="L5" i="1"/>
</calcChain>
</file>

<file path=xl/sharedStrings.xml><?xml version="1.0" encoding="utf-8"?>
<sst xmlns="http://schemas.openxmlformats.org/spreadsheetml/2006/main" count="366" uniqueCount="35">
  <si>
    <t>KISD Early Childhood Literacy Board Outcome Goal</t>
  </si>
  <si>
    <t>The percentage of 3rd grade students that score "Meets Grade Level" or above on STAAR Reading will increase from 44% to 52% by June 2023.</t>
  </si>
  <si>
    <t>Yearly Target Goals</t>
  </si>
  <si>
    <t>2022 - Goal</t>
  </si>
  <si>
    <t>Current</t>
  </si>
  <si>
    <t>State</t>
  </si>
  <si>
    <t>African American</t>
  </si>
  <si>
    <t>Hispanic</t>
  </si>
  <si>
    <t>White</t>
  </si>
  <si>
    <t>American Indian</t>
  </si>
  <si>
    <t>Asian</t>
  </si>
  <si>
    <t>Pacific Islander</t>
  </si>
  <si>
    <t>Two or More Races</t>
  </si>
  <si>
    <t>Special Ed</t>
  </si>
  <si>
    <t>Special Ed (Former)</t>
  </si>
  <si>
    <t>Eco. Disadv.</t>
  </si>
  <si>
    <t>EB</t>
  </si>
  <si>
    <t>Cont. Enrolled</t>
  </si>
  <si>
    <t>Non-Cont. Enrolled</t>
  </si>
  <si>
    <t>**</t>
  </si>
  <si>
    <t>2022 State</t>
  </si>
  <si>
    <t>2022 Goal</t>
  </si>
  <si>
    <t>2022 Actual</t>
  </si>
  <si>
    <t>KISD Early Childhood Math Board Outcome Goal</t>
  </si>
  <si>
    <t>The percentage of 3rd grade students that score "Meets Grade Level" or above on STAAR Math will increase from 32% to 42% by June 2023.</t>
  </si>
  <si>
    <t>Elementary, 4th Grade Language Arts Board Outcome Goal</t>
  </si>
  <si>
    <t>The percentage of 4th grade students that score "Meets Grade Level" or above on STAAR Reading will increase from 47% to 54% by June 2023.</t>
  </si>
  <si>
    <t>Elementary, 4th Grade Math Board Outcome Goal</t>
  </si>
  <si>
    <t>The percentage of 4th grade students that score "Meets Grade Level" or above on STAAR Math will increase from 31% to 41% by June 2023.</t>
  </si>
  <si>
    <t>Elementary, 5th Grade Language Arts Board Outcome Goal</t>
  </si>
  <si>
    <t>The percentage of 5th grade students that score "Meets Grade Level" or above on STAAR Reading will increase from 51% to 57% by June 2023.</t>
  </si>
  <si>
    <t>Elementary, 5th Grade Math Board Outcome Goal</t>
  </si>
  <si>
    <t>The percentage of 5th grade students that score "Meets Grade Level" or above on STAAR Math will increase from 39% to 47% by June 2023.</t>
  </si>
  <si>
    <t>Elementary, 5th Grade Science Board Outcome Goal</t>
  </si>
  <si>
    <t>The percentage of 5th grade students that score "Meets Grade Level" or above on STAAR Science will increase from 24% to 37% by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</si>
</sst>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38235"/>
        <bgColor indexed="64"/>
      </patternFill>
    </fill>
    <fill>
      <patternFill patternType="solid">
        <fgColor rgb="FFE6F2DE"/>
        <bgColor indexed="64"/>
      </patternFill>
    </fill>
    <fill>
      <patternFill patternType="solid">
        <fgColor rgb="FFB5D8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BB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07B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9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left" vertical="center" indent="1"/>
    </xf>
    <xf numFmtId="0" fontId="1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 wrapText="1" readingOrder="1"/>
    </xf>
    <xf numFmtId="9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9" fontId="7" fillId="15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9" fontId="0" fillId="6" borderId="4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left" vertical="center" indent="1"/>
    </xf>
    <xf numFmtId="9" fontId="0" fillId="11" borderId="5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9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0" fillId="15" borderId="5" xfId="0" applyFill="1" applyBorder="1" applyAlignment="1">
      <alignment horizontal="left" vertical="center" indent="1"/>
    </xf>
    <xf numFmtId="9" fontId="0" fillId="15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9" fontId="9" fillId="17" borderId="1" xfId="0" applyNumberFormat="1" applyFont="1" applyFill="1" applyBorder="1" applyAlignment="1">
      <alignment horizontal="center" vertical="center"/>
    </xf>
    <xf numFmtId="0" fontId="0" fillId="17" borderId="5" xfId="0" applyFill="1" applyBorder="1" applyAlignment="1">
      <alignment horizontal="left" vertical="center" indent="1"/>
    </xf>
    <xf numFmtId="9" fontId="0" fillId="17" borderId="5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center" vertical="center" wrapText="1" readingOrder="1"/>
    </xf>
    <xf numFmtId="0" fontId="8" fillId="18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F6BC94"/>
      <color rgb="FFFBE4D5"/>
      <color rgb="FFB07BD7"/>
      <color rgb="FFEADCF4"/>
      <color rgb="FFA365D1"/>
      <color rgb="FF003BB0"/>
      <color rgb="FF0052F6"/>
      <color rgb="FFE1EBFF"/>
      <color rgb="FFD6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173A-6B2E-4636-A8C0-AE9F9C8895BB}">
  <sheetPr>
    <pageSetUpPr fitToPage="1"/>
  </sheetPr>
  <dimension ref="A1:N39"/>
  <sheetViews>
    <sheetView topLeftCell="A20" zoomScaleNormal="100" workbookViewId="0">
      <selection activeCell="L29" sqref="L29"/>
    </sheetView>
  </sheetViews>
  <sheetFormatPr defaultRowHeight="14.25"/>
  <cols>
    <col min="1" max="1" width="14" style="1" customWidth="1"/>
    <col min="2" max="15" width="11.7109375" customWidth="1"/>
  </cols>
  <sheetData>
    <row r="1" spans="1:14" s="2" customFormat="1" ht="15.7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7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7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">
        <v>2021</v>
      </c>
      <c r="D4" s="4" t="s">
        <v>3</v>
      </c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7">
        <v>0.34</v>
      </c>
      <c r="D5" s="7">
        <v>0.66</v>
      </c>
      <c r="E5" s="8">
        <v>0.47</v>
      </c>
      <c r="F5" s="9">
        <v>0.52</v>
      </c>
      <c r="G5" s="26">
        <f>IF(((60%-E5)/8)*1+E5&gt;F5,((60%-E5)/8)*1+E5,F5)</f>
        <v>0.52</v>
      </c>
      <c r="H5" s="7">
        <f>((60%-G5)/8)*2+G5</f>
        <v>0.54</v>
      </c>
      <c r="I5" s="7">
        <f>((60%-G5)/8)*3+G5</f>
        <v>0.55000000000000004</v>
      </c>
      <c r="J5" s="7">
        <f>((60%-G5)/8)*4+G5</f>
        <v>0.56000000000000005</v>
      </c>
      <c r="K5" s="7">
        <f>((60%-G5)/8)*5+G5</f>
        <v>0.56999999999999995</v>
      </c>
      <c r="L5" s="7">
        <f>((60%-G5)/8)*6+G5</f>
        <v>0.57999999999999996</v>
      </c>
      <c r="M5" s="7">
        <f>((60%-G5)/8)*7+G5</f>
        <v>0.59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28.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15">
        <v>2021</v>
      </c>
      <c r="B8" s="16">
        <v>0.28000000000000003</v>
      </c>
      <c r="C8" s="17">
        <v>0.31</v>
      </c>
      <c r="D8" s="17">
        <v>0.48</v>
      </c>
      <c r="E8" s="17">
        <v>0.23</v>
      </c>
      <c r="F8" s="17">
        <v>0.43</v>
      </c>
      <c r="G8" s="17">
        <v>0.27</v>
      </c>
      <c r="H8" s="17">
        <v>0.36</v>
      </c>
      <c r="I8" s="17">
        <v>0.11</v>
      </c>
      <c r="J8" s="17" t="s">
        <v>19</v>
      </c>
      <c r="K8" s="17">
        <v>0.28000000000000003</v>
      </c>
      <c r="L8" s="17">
        <v>0.25</v>
      </c>
      <c r="M8" s="17" t="s">
        <v>19</v>
      </c>
      <c r="N8" s="17" t="s">
        <v>19</v>
      </c>
    </row>
    <row r="9" spans="1:14" s="2" customFormat="1">
      <c r="A9" s="30" t="s">
        <v>20</v>
      </c>
      <c r="B9" s="31">
        <v>0.38</v>
      </c>
      <c r="C9" s="31">
        <v>0.45</v>
      </c>
      <c r="D9" s="31">
        <v>0.64</v>
      </c>
      <c r="E9" s="31">
        <v>0.52</v>
      </c>
      <c r="F9" s="31">
        <v>0.75</v>
      </c>
      <c r="G9" s="31">
        <v>0.48</v>
      </c>
      <c r="H9" s="31">
        <v>0.59</v>
      </c>
      <c r="I9" s="31">
        <v>0.23</v>
      </c>
      <c r="J9" s="31" t="s">
        <v>19</v>
      </c>
      <c r="K9" s="31">
        <v>0.41</v>
      </c>
      <c r="L9" s="31">
        <v>0.44</v>
      </c>
      <c r="M9" s="31" t="s">
        <v>19</v>
      </c>
      <c r="N9" s="31" t="s">
        <v>19</v>
      </c>
    </row>
    <row r="10" spans="1:14" s="2" customFormat="1">
      <c r="A10" s="12" t="s">
        <v>21</v>
      </c>
      <c r="B10" s="14">
        <v>0.56000000000000005</v>
      </c>
      <c r="C10" s="14">
        <v>0.63</v>
      </c>
      <c r="D10" s="14">
        <v>0.64</v>
      </c>
      <c r="E10" s="14"/>
      <c r="F10" s="14">
        <v>1</v>
      </c>
      <c r="G10" s="14">
        <v>1</v>
      </c>
      <c r="H10" s="14">
        <v>0.68</v>
      </c>
      <c r="I10" s="14">
        <v>0.28999999999999998</v>
      </c>
      <c r="J10" s="14" t="s">
        <v>19</v>
      </c>
      <c r="K10" s="14">
        <v>0.56000000000000005</v>
      </c>
      <c r="L10" s="14">
        <v>0.51</v>
      </c>
      <c r="M10" s="14" t="s">
        <v>19</v>
      </c>
      <c r="N10" s="14" t="s">
        <v>19</v>
      </c>
    </row>
    <row r="11" spans="1:14" s="2" customFormat="1" ht="14.65" thickBot="1">
      <c r="A11" s="13" t="s">
        <v>22</v>
      </c>
      <c r="B11" s="8">
        <v>0.28999999999999998</v>
      </c>
      <c r="C11" s="8">
        <v>0.59</v>
      </c>
      <c r="D11" s="8">
        <v>0.43</v>
      </c>
      <c r="E11" s="8"/>
      <c r="F11" s="8">
        <v>1</v>
      </c>
      <c r="G11" s="8">
        <v>0.67</v>
      </c>
      <c r="H11" s="8">
        <v>0.5</v>
      </c>
      <c r="I11" s="8">
        <v>0.23</v>
      </c>
      <c r="J11" s="8" t="s">
        <v>19</v>
      </c>
      <c r="K11" s="8">
        <v>0.47</v>
      </c>
      <c r="L11" s="8">
        <v>0.6</v>
      </c>
      <c r="M11" s="8" t="s">
        <v>19</v>
      </c>
      <c r="N11" s="8" t="s">
        <v>19</v>
      </c>
    </row>
    <row r="12" spans="1:14" s="2" customFormat="1" ht="15" thickTop="1" thickBot="1">
      <c r="A12" s="34">
        <v>2023</v>
      </c>
      <c r="B12" s="35">
        <f t="shared" ref="B12:I12" si="0">IF(((60%-B11)/8)*1+B11&gt;B9,((60%-B11)/8)*1+B11,B9)</f>
        <v>0.38</v>
      </c>
      <c r="C12" s="35">
        <f t="shared" si="0"/>
        <v>0.59124999999999994</v>
      </c>
      <c r="D12" s="35">
        <f t="shared" si="0"/>
        <v>0.64</v>
      </c>
      <c r="E12" s="35">
        <f t="shared" si="0"/>
        <v>0.52</v>
      </c>
      <c r="F12" s="35">
        <f t="shared" si="0"/>
        <v>0.95</v>
      </c>
      <c r="G12" s="35">
        <f t="shared" si="0"/>
        <v>0.66125</v>
      </c>
      <c r="H12" s="35">
        <f t="shared" si="0"/>
        <v>0.59</v>
      </c>
      <c r="I12" s="35">
        <f t="shared" si="0"/>
        <v>0.27625</v>
      </c>
      <c r="J12" s="35" t="s">
        <v>19</v>
      </c>
      <c r="K12" s="35">
        <f>IF(((60%-K11)/8)*1+K11&gt;K9,((60%-K11)/8)*1+K11,K9)</f>
        <v>0.48624999999999996</v>
      </c>
      <c r="L12" s="35">
        <f>IF(((60%-L11)/8)*1+L11&gt;L9,((60%-L11)/8)*1+L11,L9)</f>
        <v>0.6</v>
      </c>
      <c r="M12" s="35" t="s">
        <v>19</v>
      </c>
      <c r="N12" s="36" t="s">
        <v>19</v>
      </c>
    </row>
    <row r="13" spans="1:14" s="2" customFormat="1" ht="14.65" thickTop="1">
      <c r="A13" s="32">
        <v>2024</v>
      </c>
      <c r="B13" s="33">
        <f>IF(B12&lt;58%,B12+((60%-B12)/7),IF(B12&lt;70%,B12+2%,B12+1%))</f>
        <v>0.41142857142857142</v>
      </c>
      <c r="C13" s="33">
        <f t="shared" ref="C13:E13" si="1">IF(C12&lt;58%,C12+((60%-C12)/7),IF(C12&lt;70%,C12+2%,C12+1%))</f>
        <v>0.61124999999999996</v>
      </c>
      <c r="D13" s="33">
        <f t="shared" si="1"/>
        <v>0.66</v>
      </c>
      <c r="E13" s="33">
        <f t="shared" si="1"/>
        <v>0.53142857142857147</v>
      </c>
      <c r="F13" s="33">
        <f>IF(F12&lt;58%,F12+((60%-F12)/7),IF(F12&lt;70%,F12+2%,F12+1%))</f>
        <v>0.96</v>
      </c>
      <c r="G13" s="33">
        <f t="shared" ref="G13:I13" si="2">IF(G12&lt;58%,G12+((60%-G12)/7),IF(G12&lt;70%,G12+2%,G12+1%))</f>
        <v>0.68125000000000002</v>
      </c>
      <c r="H13" s="33">
        <f t="shared" si="2"/>
        <v>0.61</v>
      </c>
      <c r="I13" s="33">
        <f t="shared" si="2"/>
        <v>0.32250000000000001</v>
      </c>
      <c r="J13" s="33" t="s">
        <v>19</v>
      </c>
      <c r="K13" s="33">
        <f t="shared" ref="K13:L13" si="3">IF(K12&lt;58%,K12+((60%-K12)/7),IF(K12&lt;70%,K12+2%,K12+1%))</f>
        <v>0.50249999999999995</v>
      </c>
      <c r="L13" s="33">
        <f t="shared" si="3"/>
        <v>0.62</v>
      </c>
      <c r="M13" s="33" t="s">
        <v>19</v>
      </c>
      <c r="N13" s="33" t="s">
        <v>19</v>
      </c>
    </row>
    <row r="14" spans="1:14" s="2" customFormat="1">
      <c r="A14" s="15">
        <v>2025</v>
      </c>
      <c r="B14" s="17">
        <f>IF(B13&lt;58%,B13+((60%-B13)/6),IF(B13&lt;70%,B13+2%,B13+1%))</f>
        <v>0.44285714285714284</v>
      </c>
      <c r="C14" s="17">
        <f t="shared" ref="C14:E14" si="4">IF(C13&lt;58%,C13+((60%-C13)/6),IF(C13&lt;70%,C13+2%,C13+1%))</f>
        <v>0.63124999999999998</v>
      </c>
      <c r="D14" s="17">
        <f t="shared" si="4"/>
        <v>0.68</v>
      </c>
      <c r="E14" s="17">
        <f t="shared" si="4"/>
        <v>0.54285714285714293</v>
      </c>
      <c r="F14" s="17">
        <f>IF(F13&lt;58%,F13+((60%-F13)/6),IF(F13&lt;70%,F13+2%,F13+1%))</f>
        <v>0.97</v>
      </c>
      <c r="G14" s="17">
        <f t="shared" ref="G14:I14" si="5">IF(G13&lt;58%,G13+((60%-G13)/6),IF(G13&lt;70%,G13+2%,G13+1%))</f>
        <v>0.70125000000000004</v>
      </c>
      <c r="H14" s="17">
        <f t="shared" si="5"/>
        <v>0.63</v>
      </c>
      <c r="I14" s="17">
        <f t="shared" si="5"/>
        <v>0.36875000000000002</v>
      </c>
      <c r="J14" s="17" t="s">
        <v>19</v>
      </c>
      <c r="K14" s="17">
        <f t="shared" ref="K14:L14" si="6">IF(K13&lt;58%,K13+((60%-K13)/6),IF(K13&lt;70%,K13+2%,K13+1%))</f>
        <v>0.51874999999999993</v>
      </c>
      <c r="L14" s="17">
        <f t="shared" si="6"/>
        <v>0.64</v>
      </c>
      <c r="M14" s="17" t="s">
        <v>19</v>
      </c>
      <c r="N14" s="17" t="s">
        <v>19</v>
      </c>
    </row>
    <row r="15" spans="1:14" s="2" customFormat="1">
      <c r="A15" s="18">
        <v>2026</v>
      </c>
      <c r="B15" s="14">
        <f>IF(B14&lt;58%,B14+((60%-B14)/5),IF(B14&lt;70%,B14+2%,B14+1%))</f>
        <v>0.47428571428571425</v>
      </c>
      <c r="C15" s="14">
        <f t="shared" ref="C15:E15" si="7">IF(C14&lt;58%,C14+((60%-C14)/5),IF(C14&lt;70%,C14+2%,C14+1%))</f>
        <v>0.65125</v>
      </c>
      <c r="D15" s="14">
        <f t="shared" si="7"/>
        <v>0.70000000000000007</v>
      </c>
      <c r="E15" s="14">
        <f t="shared" si="7"/>
        <v>0.55428571428571438</v>
      </c>
      <c r="F15" s="14">
        <f>IF(F14&lt;58%,F14+((60%-F14)/5),IF(F14&lt;70%,F14+2%,F14+1%))</f>
        <v>0.98</v>
      </c>
      <c r="G15" s="14">
        <f t="shared" ref="G15:I15" si="8">IF(G14&lt;58%,G14+((60%-G14)/5),IF(G14&lt;70%,G14+2%,G14+1%))</f>
        <v>0.71125000000000005</v>
      </c>
      <c r="H15" s="14">
        <f t="shared" si="8"/>
        <v>0.65</v>
      </c>
      <c r="I15" s="14">
        <f t="shared" si="8"/>
        <v>0.41500000000000004</v>
      </c>
      <c r="J15" s="14" t="s">
        <v>19</v>
      </c>
      <c r="K15" s="14">
        <f t="shared" ref="K15:L15" si="9">IF(K14&lt;58%,K14+((60%-K14)/5),IF(K14&lt;70%,K14+2%,K14+1%))</f>
        <v>0.53499999999999992</v>
      </c>
      <c r="L15" s="14">
        <f t="shared" si="9"/>
        <v>0.66</v>
      </c>
      <c r="M15" s="14" t="s">
        <v>19</v>
      </c>
      <c r="N15" s="14" t="s">
        <v>19</v>
      </c>
    </row>
    <row r="16" spans="1:14" s="2" customFormat="1">
      <c r="A16" s="15">
        <v>2027</v>
      </c>
      <c r="B16" s="17">
        <f t="shared" ref="B16:E16" si="10">IF(B15&lt;58%,B15+((60%-B15)/4),IF(B15&lt;70%,B15+2%,B15+1%))</f>
        <v>0.50571428571428567</v>
      </c>
      <c r="C16" s="17">
        <f t="shared" si="10"/>
        <v>0.67125000000000001</v>
      </c>
      <c r="D16" s="17">
        <f t="shared" si="10"/>
        <v>0.71000000000000008</v>
      </c>
      <c r="E16" s="17">
        <f t="shared" si="10"/>
        <v>0.56571428571428584</v>
      </c>
      <c r="F16" s="17">
        <f>IF(F15&lt;58%,F15+((60%-F15)/4),IF(F15&lt;70%,F15+2%,F15+1%))</f>
        <v>0.99</v>
      </c>
      <c r="G16" s="17">
        <f t="shared" ref="G16:I16" si="11">IF(G15&lt;58%,G15+((60%-G15)/4),IF(G15&lt;70%,G15+2%,G15+1%))</f>
        <v>0.72125000000000006</v>
      </c>
      <c r="H16" s="17">
        <f t="shared" si="11"/>
        <v>0.67</v>
      </c>
      <c r="I16" s="17">
        <f t="shared" si="11"/>
        <v>0.46125000000000005</v>
      </c>
      <c r="J16" s="17" t="s">
        <v>19</v>
      </c>
      <c r="K16" s="17">
        <f t="shared" ref="K16:L16" si="12">IF(K15&lt;58%,K15+((60%-K15)/4),IF(K15&lt;70%,K15+2%,K15+1%))</f>
        <v>0.55124999999999991</v>
      </c>
      <c r="L16" s="17">
        <f t="shared" si="12"/>
        <v>0.68</v>
      </c>
      <c r="M16" s="17" t="s">
        <v>19</v>
      </c>
      <c r="N16" s="17" t="s">
        <v>19</v>
      </c>
    </row>
    <row r="17" spans="1:14" s="2" customFormat="1">
      <c r="A17" s="18">
        <v>2028</v>
      </c>
      <c r="B17" s="14">
        <f t="shared" ref="B17:E17" si="13">IF(B16&lt;58%,B16+((60%-B16)/3),IF(B16&lt;70%,B16+2%,B16+1%))</f>
        <v>0.53714285714285714</v>
      </c>
      <c r="C17" s="14">
        <f t="shared" si="13"/>
        <v>0.69125000000000003</v>
      </c>
      <c r="D17" s="14">
        <f t="shared" si="13"/>
        <v>0.72000000000000008</v>
      </c>
      <c r="E17" s="14">
        <f t="shared" si="13"/>
        <v>0.57714285714285718</v>
      </c>
      <c r="F17" s="14">
        <f>IF(F16&lt;58%,F16+((60%-F16)/3),IF(F16&lt;70%,F16+2%,F16+1%))</f>
        <v>1</v>
      </c>
      <c r="G17" s="14">
        <f t="shared" ref="G17:I17" si="14">IF(G16&lt;58%,G16+((60%-G16)/3),IF(G16&lt;70%,G16+2%,G16+1%))</f>
        <v>0.73125000000000007</v>
      </c>
      <c r="H17" s="14">
        <f t="shared" si="14"/>
        <v>0.69000000000000006</v>
      </c>
      <c r="I17" s="14">
        <f t="shared" si="14"/>
        <v>0.50750000000000006</v>
      </c>
      <c r="J17" s="14" t="s">
        <v>19</v>
      </c>
      <c r="K17" s="14">
        <f t="shared" ref="K17:L17" si="15">IF(K16&lt;58%,K16+((60%-K16)/3),IF(K16&lt;70%,K16+2%,K16+1%))</f>
        <v>0.56749999999999989</v>
      </c>
      <c r="L17" s="14">
        <f t="shared" si="15"/>
        <v>0.70000000000000007</v>
      </c>
      <c r="M17" s="14" t="s">
        <v>19</v>
      </c>
      <c r="N17" s="14" t="s">
        <v>19</v>
      </c>
    </row>
    <row r="18" spans="1:14" s="2" customFormat="1">
      <c r="A18" s="15">
        <v>2029</v>
      </c>
      <c r="B18" s="17">
        <f t="shared" ref="B18:E18" si="16">IF(B17&lt;58%,B17+((60%-B17)/2),IF(B17&lt;70%,B17+2%,B17+1%))</f>
        <v>0.56857142857142851</v>
      </c>
      <c r="C18" s="17">
        <f t="shared" si="16"/>
        <v>0.71125000000000005</v>
      </c>
      <c r="D18" s="17">
        <f t="shared" si="16"/>
        <v>0.73000000000000009</v>
      </c>
      <c r="E18" s="17">
        <f t="shared" si="16"/>
        <v>0.58857142857142852</v>
      </c>
      <c r="F18" s="17">
        <f>IF(F17&lt;58%,F17+((60%-F17)/2),IF(F17&lt;70%,F17+2%,F17+1%))</f>
        <v>1.01</v>
      </c>
      <c r="G18" s="17">
        <f t="shared" ref="G18:I18" si="17">IF(G17&lt;58%,G17+((60%-G17)/2),IF(G17&lt;70%,G17+2%,G17+1%))</f>
        <v>0.74125000000000008</v>
      </c>
      <c r="H18" s="17">
        <f t="shared" si="17"/>
        <v>0.71000000000000008</v>
      </c>
      <c r="I18" s="17">
        <f t="shared" si="17"/>
        <v>0.55374999999999996</v>
      </c>
      <c r="J18" s="17" t="s">
        <v>19</v>
      </c>
      <c r="K18" s="17">
        <f t="shared" ref="K18:L18" si="18">IF(K17&lt;58%,K17+((60%-K17)/2),IF(K17&lt;70%,K17+2%,K17+1%))</f>
        <v>0.58374999999999999</v>
      </c>
      <c r="L18" s="17">
        <f t="shared" si="18"/>
        <v>0.71000000000000008</v>
      </c>
      <c r="M18" s="17" t="s">
        <v>19</v>
      </c>
      <c r="N18" s="17" t="s">
        <v>19</v>
      </c>
    </row>
    <row r="19" spans="1:14" s="2" customFormat="1">
      <c r="A19" s="18">
        <v>2030</v>
      </c>
      <c r="B19" s="14">
        <f t="shared" ref="B19:E19" si="19">IF(B18&lt;58%,B18+((60%-B18)),IF(B18&lt;70%,B18+2%,B18+1%))</f>
        <v>0.6</v>
      </c>
      <c r="C19" s="14">
        <f t="shared" si="19"/>
        <v>0.72125000000000006</v>
      </c>
      <c r="D19" s="14">
        <f t="shared" si="19"/>
        <v>0.7400000000000001</v>
      </c>
      <c r="E19" s="14">
        <f t="shared" si="19"/>
        <v>0.60857142857142854</v>
      </c>
      <c r="F19" s="14">
        <f>IF(F18&lt;58%,F18+((60%-F18)),IF(F18&lt;70%,F18+2%,F18+1%))</f>
        <v>1.02</v>
      </c>
      <c r="G19" s="14">
        <f t="shared" ref="G19:I19" si="20">IF(G18&lt;58%,G18+((60%-G18)),IF(G18&lt;70%,G18+2%,G18+1%))</f>
        <v>0.75125000000000008</v>
      </c>
      <c r="H19" s="14">
        <f t="shared" si="20"/>
        <v>0.72000000000000008</v>
      </c>
      <c r="I19" s="14">
        <f t="shared" si="20"/>
        <v>0.6</v>
      </c>
      <c r="J19" s="14" t="s">
        <v>19</v>
      </c>
      <c r="K19" s="14">
        <f t="shared" ref="K19:L19" si="21">IF(K18&lt;58%,K18+((60%-K18)),IF(K18&lt;70%,K18+2%,K18+1%))</f>
        <v>0.60375000000000001</v>
      </c>
      <c r="L19" s="14">
        <f t="shared" si="21"/>
        <v>0.72000000000000008</v>
      </c>
      <c r="M19" s="14" t="s">
        <v>19</v>
      </c>
      <c r="N19" s="14" t="s">
        <v>19</v>
      </c>
    </row>
    <row r="21" spans="1:14" ht="15.75">
      <c r="A21" s="56" t="s">
        <v>23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5.75">
      <c r="A22" s="53" t="s">
        <v>24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5.75">
      <c r="A23" s="56" t="s">
        <v>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>
      <c r="A24" s="54"/>
      <c r="B24" s="55"/>
      <c r="C24" s="20">
        <v>2021</v>
      </c>
      <c r="D24" s="19" t="s">
        <v>3</v>
      </c>
      <c r="E24" s="5" t="s">
        <v>4</v>
      </c>
      <c r="F24" s="6" t="s">
        <v>5</v>
      </c>
      <c r="G24" s="27">
        <v>2023</v>
      </c>
      <c r="H24" s="20">
        <v>2024</v>
      </c>
      <c r="I24" s="20">
        <v>2025</v>
      </c>
      <c r="J24" s="20">
        <v>2026</v>
      </c>
      <c r="K24" s="20">
        <v>2027</v>
      </c>
      <c r="L24" s="20">
        <v>2028</v>
      </c>
      <c r="M24" s="20">
        <v>2029</v>
      </c>
      <c r="N24" s="20">
        <v>2030</v>
      </c>
    </row>
    <row r="25" spans="1:14">
      <c r="A25" s="54"/>
      <c r="B25" s="55"/>
      <c r="C25" s="23">
        <v>0.34</v>
      </c>
      <c r="D25" s="23">
        <v>0.61</v>
      </c>
      <c r="E25" s="8">
        <v>0.44</v>
      </c>
      <c r="F25" s="9">
        <v>0.42</v>
      </c>
      <c r="G25" s="28">
        <f>IF(((60%-E25)/8)*1+E25&gt;F25,((60%-E25)/8)*1+E25,F25)</f>
        <v>0.46</v>
      </c>
      <c r="H25" s="23">
        <f>((60%-G25)/8)*2+G25</f>
        <v>0.495</v>
      </c>
      <c r="I25" s="23">
        <f>((60%-G25)/8)*3+G25</f>
        <v>0.51249999999999996</v>
      </c>
      <c r="J25" s="23">
        <f>((60%-G25)/8)*4+G25</f>
        <v>0.53</v>
      </c>
      <c r="K25" s="23">
        <f>((60%-G25)/8)*5+G25</f>
        <v>0.54749999999999999</v>
      </c>
      <c r="L25" s="23">
        <f>((60%-G25)/8)*6+G25</f>
        <v>0.56499999999999995</v>
      </c>
      <c r="M25" s="23">
        <f>((60%-G25)/8)*7+G25</f>
        <v>0.58250000000000002</v>
      </c>
      <c r="N25" s="23">
        <f>((60%-G25)/8)*8+G25</f>
        <v>0.6</v>
      </c>
    </row>
    <row r="26" spans="1:14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 ht="28.5">
      <c r="A27" s="21"/>
      <c r="B27" s="22" t="s">
        <v>6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12</v>
      </c>
      <c r="I27" s="22" t="s">
        <v>13</v>
      </c>
      <c r="J27" s="22" t="s">
        <v>14</v>
      </c>
      <c r="K27" s="22" t="s">
        <v>15</v>
      </c>
      <c r="L27" s="22" t="s">
        <v>16</v>
      </c>
      <c r="M27" s="22" t="s">
        <v>17</v>
      </c>
      <c r="N27" s="22" t="s">
        <v>18</v>
      </c>
    </row>
    <row r="28" spans="1:14">
      <c r="A28" s="15">
        <v>2021</v>
      </c>
      <c r="B28" s="16">
        <v>0.16</v>
      </c>
      <c r="C28" s="17">
        <v>0.21</v>
      </c>
      <c r="D28" s="17">
        <v>0.39</v>
      </c>
      <c r="E28" s="17">
        <v>0.31</v>
      </c>
      <c r="F28" s="17">
        <v>0.44</v>
      </c>
      <c r="G28" s="17">
        <v>0.2</v>
      </c>
      <c r="H28" s="17">
        <v>0.22</v>
      </c>
      <c r="I28" s="17">
        <v>7.0000000000000007E-2</v>
      </c>
      <c r="J28" s="17" t="s">
        <v>19</v>
      </c>
      <c r="K28" s="17">
        <v>0.2</v>
      </c>
      <c r="L28" s="17">
        <v>0.2</v>
      </c>
      <c r="M28" s="17" t="s">
        <v>19</v>
      </c>
      <c r="N28" s="17" t="s">
        <v>19</v>
      </c>
    </row>
    <row r="29" spans="1:14">
      <c r="A29" s="30" t="s">
        <v>20</v>
      </c>
      <c r="B29" s="31">
        <v>0.25</v>
      </c>
      <c r="C29" s="31">
        <v>0.35</v>
      </c>
      <c r="D29" s="31">
        <v>0.55000000000000004</v>
      </c>
      <c r="E29" s="31">
        <v>0.41</v>
      </c>
      <c r="F29" s="31">
        <v>0.72</v>
      </c>
      <c r="G29" s="31">
        <v>0.4</v>
      </c>
      <c r="H29" s="31">
        <v>0.48</v>
      </c>
      <c r="I29" s="31">
        <v>0.18</v>
      </c>
      <c r="J29" s="31" t="s">
        <v>19</v>
      </c>
      <c r="K29" s="31">
        <v>0.31</v>
      </c>
      <c r="L29" s="31">
        <v>0.38</v>
      </c>
      <c r="M29" s="31" t="s">
        <v>19</v>
      </c>
      <c r="N29" s="31" t="s">
        <v>19</v>
      </c>
    </row>
    <row r="30" spans="1:14">
      <c r="A30" s="29" t="s">
        <v>21</v>
      </c>
      <c r="B30" s="23">
        <v>0.66</v>
      </c>
      <c r="C30" s="23">
        <v>0.51</v>
      </c>
      <c r="D30" s="23">
        <v>0.51</v>
      </c>
      <c r="E30" s="23"/>
      <c r="F30" s="23">
        <v>1</v>
      </c>
      <c r="G30" s="23">
        <v>1</v>
      </c>
      <c r="H30" s="23">
        <v>1</v>
      </c>
      <c r="I30" s="23">
        <v>0.51</v>
      </c>
      <c r="J30" s="23" t="s">
        <v>19</v>
      </c>
      <c r="K30" s="23">
        <v>0.56000000000000005</v>
      </c>
      <c r="L30" s="23">
        <v>0.28999999999999998</v>
      </c>
      <c r="M30" s="23" t="s">
        <v>19</v>
      </c>
      <c r="N30" s="23" t="s">
        <v>19</v>
      </c>
    </row>
    <row r="31" spans="1:14" ht="14.65" thickBot="1">
      <c r="A31" s="13" t="s">
        <v>22</v>
      </c>
      <c r="B31" s="8">
        <v>0.12</v>
      </c>
      <c r="C31" s="8">
        <v>0.53</v>
      </c>
      <c r="D31" s="8">
        <v>0.54</v>
      </c>
      <c r="E31" s="8"/>
      <c r="F31" s="8">
        <v>1</v>
      </c>
      <c r="G31" s="8">
        <v>0.33</v>
      </c>
      <c r="H31" s="8">
        <v>0.5</v>
      </c>
      <c r="I31" s="8">
        <v>0.23</v>
      </c>
      <c r="J31" s="8" t="s">
        <v>19</v>
      </c>
      <c r="K31" s="8">
        <v>0.38</v>
      </c>
      <c r="L31" s="8">
        <v>0.2</v>
      </c>
      <c r="M31" s="8" t="s">
        <v>19</v>
      </c>
      <c r="N31" s="8" t="s">
        <v>19</v>
      </c>
    </row>
    <row r="32" spans="1:14" ht="15" thickTop="1" thickBot="1">
      <c r="A32" s="34">
        <v>2023</v>
      </c>
      <c r="B32" s="35">
        <f t="shared" ref="B32:I32" si="22">IF(((60%-B31)/8)*1+B31&gt;B29,((60%-B31)/8)*1+B31,B29)</f>
        <v>0.25</v>
      </c>
      <c r="C32" s="35">
        <f t="shared" si="22"/>
        <v>0.53875000000000006</v>
      </c>
      <c r="D32" s="35">
        <f t="shared" si="22"/>
        <v>0.55000000000000004</v>
      </c>
      <c r="E32" s="35">
        <f t="shared" si="22"/>
        <v>0.41</v>
      </c>
      <c r="F32" s="35">
        <f t="shared" si="22"/>
        <v>0.95</v>
      </c>
      <c r="G32" s="35">
        <f t="shared" si="22"/>
        <v>0.4</v>
      </c>
      <c r="H32" s="35">
        <f t="shared" si="22"/>
        <v>0.51249999999999996</v>
      </c>
      <c r="I32" s="35">
        <f t="shared" si="22"/>
        <v>0.27625</v>
      </c>
      <c r="J32" s="35" t="s">
        <v>19</v>
      </c>
      <c r="K32" s="35">
        <f>IF(((60%-K31)/8)*1+K31&gt;K29,((60%-K31)/8)*1+K31,K29)</f>
        <v>0.40749999999999997</v>
      </c>
      <c r="L32" s="35">
        <f>IF(((60%-L31)/8)*1+L31&gt;L29,((60%-L31)/8)*1+L31,L29)</f>
        <v>0.38</v>
      </c>
      <c r="M32" s="35" t="s">
        <v>19</v>
      </c>
      <c r="N32" s="36" t="s">
        <v>19</v>
      </c>
    </row>
    <row r="33" spans="1:14" ht="14.65" thickTop="1">
      <c r="A33" s="37">
        <v>2024</v>
      </c>
      <c r="B33" s="38">
        <f t="shared" ref="B33:E33" si="23">IF(B32&lt;58%,B32+((60%-B32)/7),IF(B32&lt;70%,B32+2%,B32+1%))</f>
        <v>0.3</v>
      </c>
      <c r="C33" s="38">
        <f t="shared" si="23"/>
        <v>0.5475000000000001</v>
      </c>
      <c r="D33" s="38">
        <f t="shared" si="23"/>
        <v>0.55714285714285716</v>
      </c>
      <c r="E33" s="38">
        <f t="shared" si="23"/>
        <v>0.43714285714285711</v>
      </c>
      <c r="F33" s="38">
        <f>IF(F32&lt;58%,F32+((60%-F32)/7),IF(F32&lt;70%,F32+2%,F32+1%))</f>
        <v>0.96</v>
      </c>
      <c r="G33" s="38">
        <f t="shared" ref="G33:I33" si="24">IF(G32&lt;58%,G32+((60%-G32)/7),IF(G32&lt;70%,G32+2%,G32+1%))</f>
        <v>0.4285714285714286</v>
      </c>
      <c r="H33" s="38">
        <f t="shared" si="24"/>
        <v>0.52499999999999991</v>
      </c>
      <c r="I33" s="38">
        <f t="shared" si="24"/>
        <v>0.32250000000000001</v>
      </c>
      <c r="J33" s="38" t="s">
        <v>19</v>
      </c>
      <c r="K33" s="38">
        <f t="shared" ref="K33:L33" si="25">IF(K32&lt;58%,K32+((60%-K32)/7),IF(K32&lt;70%,K32+2%,K32+1%))</f>
        <v>0.435</v>
      </c>
      <c r="L33" s="38">
        <f t="shared" si="25"/>
        <v>0.41142857142857142</v>
      </c>
      <c r="M33" s="38" t="s">
        <v>19</v>
      </c>
      <c r="N33" s="38" t="s">
        <v>19</v>
      </c>
    </row>
    <row r="34" spans="1:14">
      <c r="A34" s="15">
        <v>2025</v>
      </c>
      <c r="B34" s="17">
        <f t="shared" ref="B34:E34" si="26">IF(B33&lt;58%,B33+((60%-B33)/6),IF(B33&lt;70%,B33+2%,B33+1%))</f>
        <v>0.35</v>
      </c>
      <c r="C34" s="17">
        <f t="shared" si="26"/>
        <v>0.55625000000000013</v>
      </c>
      <c r="D34" s="17">
        <f t="shared" si="26"/>
        <v>0.56428571428571428</v>
      </c>
      <c r="E34" s="17">
        <f t="shared" si="26"/>
        <v>0.46428571428571425</v>
      </c>
      <c r="F34" s="17">
        <f>IF(F33&lt;58%,F33+((60%-F33)/6),IF(F33&lt;70%,F33+2%,F33+1%))</f>
        <v>0.97</v>
      </c>
      <c r="G34" s="17">
        <f t="shared" ref="G34:I34" si="27">IF(G33&lt;58%,G33+((60%-G33)/6),IF(G33&lt;70%,G33+2%,G33+1%))</f>
        <v>0.45714285714285718</v>
      </c>
      <c r="H34" s="17">
        <f t="shared" si="27"/>
        <v>0.53749999999999987</v>
      </c>
      <c r="I34" s="17">
        <f t="shared" si="27"/>
        <v>0.36875000000000002</v>
      </c>
      <c r="J34" s="17" t="s">
        <v>19</v>
      </c>
      <c r="K34" s="17">
        <f t="shared" ref="K34:L34" si="28">IF(K33&lt;58%,K33+((60%-K33)/6),IF(K33&lt;70%,K33+2%,K33+1%))</f>
        <v>0.46250000000000002</v>
      </c>
      <c r="L34" s="17">
        <f t="shared" si="28"/>
        <v>0.44285714285714284</v>
      </c>
      <c r="M34" s="17" t="s">
        <v>19</v>
      </c>
      <c r="N34" s="17" t="s">
        <v>19</v>
      </c>
    </row>
    <row r="35" spans="1:14">
      <c r="A35" s="24">
        <v>2026</v>
      </c>
      <c r="B35" s="23">
        <f t="shared" ref="B35:E35" si="29">IF(B34&lt;58%,B34+((60%-B34)/5),IF(B34&lt;70%,B34+2%,B34+1%))</f>
        <v>0.39999999999999997</v>
      </c>
      <c r="C35" s="23">
        <f t="shared" si="29"/>
        <v>0.56500000000000006</v>
      </c>
      <c r="D35" s="23">
        <f t="shared" si="29"/>
        <v>0.5714285714285714</v>
      </c>
      <c r="E35" s="23">
        <f t="shared" si="29"/>
        <v>0.49142857142857138</v>
      </c>
      <c r="F35" s="23">
        <f>IF(F34&lt;58%,F34+((60%-F34)/5),IF(F34&lt;70%,F34+2%,F34+1%))</f>
        <v>0.98</v>
      </c>
      <c r="G35" s="23">
        <f t="shared" ref="G35:I35" si="30">IF(G34&lt;58%,G34+((60%-G34)/5),IF(G34&lt;70%,G34+2%,G34+1%))</f>
        <v>0.48571428571428577</v>
      </c>
      <c r="H35" s="23">
        <f t="shared" si="30"/>
        <v>0.54999999999999993</v>
      </c>
      <c r="I35" s="23">
        <f t="shared" si="30"/>
        <v>0.41500000000000004</v>
      </c>
      <c r="J35" s="23" t="s">
        <v>19</v>
      </c>
      <c r="K35" s="23">
        <f t="shared" ref="K35:L35" si="31">IF(K34&lt;58%,K34+((60%-K34)/5),IF(K34&lt;70%,K34+2%,K34+1%))</f>
        <v>0.49</v>
      </c>
      <c r="L35" s="23">
        <f t="shared" si="31"/>
        <v>0.47428571428571425</v>
      </c>
      <c r="M35" s="23" t="s">
        <v>19</v>
      </c>
      <c r="N35" s="23" t="s">
        <v>19</v>
      </c>
    </row>
    <row r="36" spans="1:14">
      <c r="A36" s="15">
        <v>2027</v>
      </c>
      <c r="B36" s="17">
        <f t="shared" ref="B36:E36" si="32">IF(B35&lt;58%,B35+((60%-B35)/4),IF(B35&lt;70%,B35+2%,B35+1%))</f>
        <v>0.44999999999999996</v>
      </c>
      <c r="C36" s="17">
        <f t="shared" si="32"/>
        <v>0.57374999999999998</v>
      </c>
      <c r="D36" s="17">
        <f t="shared" si="32"/>
        <v>0.57857142857142851</v>
      </c>
      <c r="E36" s="17">
        <f t="shared" si="32"/>
        <v>0.51857142857142857</v>
      </c>
      <c r="F36" s="17">
        <f>IF(F35&lt;58%,F35+((60%-F35)/4),IF(F35&lt;70%,F35+2%,F35+1%))</f>
        <v>0.99</v>
      </c>
      <c r="G36" s="17">
        <f t="shared" ref="G36:I36" si="33">IF(G35&lt;58%,G35+((60%-G35)/4),IF(G35&lt;70%,G35+2%,G35+1%))</f>
        <v>0.51428571428571435</v>
      </c>
      <c r="H36" s="17">
        <f t="shared" si="33"/>
        <v>0.5625</v>
      </c>
      <c r="I36" s="17">
        <f t="shared" si="33"/>
        <v>0.46125000000000005</v>
      </c>
      <c r="J36" s="17" t="s">
        <v>19</v>
      </c>
      <c r="K36" s="17">
        <f t="shared" ref="K36:L36" si="34">IF(K35&lt;58%,K35+((60%-K35)/4),IF(K35&lt;70%,K35+2%,K35+1%))</f>
        <v>0.51749999999999996</v>
      </c>
      <c r="L36" s="17">
        <f t="shared" si="34"/>
        <v>0.50571428571428567</v>
      </c>
      <c r="M36" s="17" t="s">
        <v>19</v>
      </c>
      <c r="N36" s="17" t="s">
        <v>19</v>
      </c>
    </row>
    <row r="37" spans="1:14">
      <c r="A37" s="24">
        <v>2028</v>
      </c>
      <c r="B37" s="23">
        <f t="shared" ref="B37:E37" si="35">IF(B36&lt;58%,B36+((60%-B36)/3),IF(B36&lt;70%,B36+2%,B36+1%))</f>
        <v>0.49999999999999994</v>
      </c>
      <c r="C37" s="23">
        <f t="shared" si="35"/>
        <v>0.58250000000000002</v>
      </c>
      <c r="D37" s="23">
        <f t="shared" si="35"/>
        <v>0.58571428571428563</v>
      </c>
      <c r="E37" s="23">
        <f t="shared" si="35"/>
        <v>0.54571428571428571</v>
      </c>
      <c r="F37" s="23">
        <f>IF(F36&lt;58%,F36+((60%-F36)/3),IF(F36&lt;70%,F36+2%,F36+1%))</f>
        <v>1</v>
      </c>
      <c r="G37" s="23">
        <f t="shared" ref="G37:I37" si="36">IF(G36&lt;58%,G36+((60%-G36)/3),IF(G36&lt;70%,G36+2%,G36+1%))</f>
        <v>0.54285714285714293</v>
      </c>
      <c r="H37" s="23">
        <f t="shared" si="36"/>
        <v>0.57499999999999996</v>
      </c>
      <c r="I37" s="23">
        <f t="shared" si="36"/>
        <v>0.50750000000000006</v>
      </c>
      <c r="J37" s="23" t="s">
        <v>19</v>
      </c>
      <c r="K37" s="23">
        <f t="shared" ref="K37:L37" si="37">IF(K36&lt;58%,K36+((60%-K36)/3),IF(K36&lt;70%,K36+2%,K36+1%))</f>
        <v>0.54499999999999993</v>
      </c>
      <c r="L37" s="23">
        <f t="shared" si="37"/>
        <v>0.53714285714285714</v>
      </c>
      <c r="M37" s="23" t="s">
        <v>19</v>
      </c>
      <c r="N37" s="23" t="s">
        <v>19</v>
      </c>
    </row>
    <row r="38" spans="1:14">
      <c r="A38" s="15">
        <v>2029</v>
      </c>
      <c r="B38" s="17">
        <f t="shared" ref="B38:E38" si="38">IF(B37&lt;58%,B37+((60%-B37)/2),IF(B37&lt;70%,B37+2%,B37+1%))</f>
        <v>0.54999999999999993</v>
      </c>
      <c r="C38" s="17">
        <f t="shared" si="38"/>
        <v>0.60250000000000004</v>
      </c>
      <c r="D38" s="17">
        <f t="shared" si="38"/>
        <v>0.60571428571428565</v>
      </c>
      <c r="E38" s="17">
        <f t="shared" si="38"/>
        <v>0.57285714285714284</v>
      </c>
      <c r="F38" s="17">
        <f>IF(F37&lt;58%,F37+((60%-F37)/2),IF(F37&lt;70%,F37+2%,F37+1%))</f>
        <v>1.01</v>
      </c>
      <c r="G38" s="17">
        <f t="shared" ref="G38:I38" si="39">IF(G37&lt;58%,G37+((60%-G37)/2),IF(G37&lt;70%,G37+2%,G37+1%))</f>
        <v>0.5714285714285714</v>
      </c>
      <c r="H38" s="17">
        <f t="shared" si="39"/>
        <v>0.58749999999999991</v>
      </c>
      <c r="I38" s="17">
        <f t="shared" si="39"/>
        <v>0.55374999999999996</v>
      </c>
      <c r="J38" s="17" t="s">
        <v>19</v>
      </c>
      <c r="K38" s="17">
        <f t="shared" ref="K38:L38" si="40">IF(K37&lt;58%,K37+((60%-K37)/2),IF(K37&lt;70%,K37+2%,K37+1%))</f>
        <v>0.57250000000000001</v>
      </c>
      <c r="L38" s="17">
        <f t="shared" si="40"/>
        <v>0.56857142857142851</v>
      </c>
      <c r="M38" s="17" t="s">
        <v>19</v>
      </c>
      <c r="N38" s="17" t="s">
        <v>19</v>
      </c>
    </row>
    <row r="39" spans="1:14">
      <c r="A39" s="24">
        <v>2030</v>
      </c>
      <c r="B39" s="23">
        <f t="shared" ref="B39:E39" si="41">IF(B38&lt;58%,B38+((60%-B38)),IF(B38&lt;70%,B38+2%,B38+1%))</f>
        <v>0.6</v>
      </c>
      <c r="C39" s="23">
        <f t="shared" si="41"/>
        <v>0.62250000000000005</v>
      </c>
      <c r="D39" s="23">
        <f t="shared" si="41"/>
        <v>0.62571428571428567</v>
      </c>
      <c r="E39" s="23">
        <f t="shared" si="41"/>
        <v>0.6</v>
      </c>
      <c r="F39" s="23">
        <f>IF(F38&lt;58%,F38+((60%-F38)),IF(F38&lt;70%,F38+2%,F38+1%))</f>
        <v>1.02</v>
      </c>
      <c r="G39" s="23">
        <f t="shared" ref="G39:I39" si="42">IF(G38&lt;58%,G38+((60%-G38)),IF(G38&lt;70%,G38+2%,G38+1%))</f>
        <v>0.6</v>
      </c>
      <c r="H39" s="23">
        <f t="shared" si="42"/>
        <v>0.60749999999999993</v>
      </c>
      <c r="I39" s="23">
        <f t="shared" si="42"/>
        <v>0.6</v>
      </c>
      <c r="J39" s="23" t="s">
        <v>19</v>
      </c>
      <c r="K39" s="23">
        <f t="shared" ref="K39:L39" si="43">IF(K38&lt;58%,K38+((60%-K38)),IF(K38&lt;70%,K38+2%,K38+1%))</f>
        <v>0.6</v>
      </c>
      <c r="L39" s="23">
        <f t="shared" si="43"/>
        <v>0.6</v>
      </c>
      <c r="M39" s="23" t="s">
        <v>19</v>
      </c>
      <c r="N39" s="23" t="s">
        <v>19</v>
      </c>
    </row>
  </sheetData>
  <mergeCells count="12">
    <mergeCell ref="A26:N26"/>
    <mergeCell ref="A6:N6"/>
    <mergeCell ref="A3:N3"/>
    <mergeCell ref="A2:N2"/>
    <mergeCell ref="A1:N1"/>
    <mergeCell ref="A4:B4"/>
    <mergeCell ref="A5:B5"/>
    <mergeCell ref="A21:N21"/>
    <mergeCell ref="A22:N22"/>
    <mergeCell ref="A23:N23"/>
    <mergeCell ref="A24:B24"/>
    <mergeCell ref="A25:B25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2524-231A-4DDA-AF9C-A59F48427333}">
  <sheetPr>
    <pageSetUpPr fitToPage="1"/>
  </sheetPr>
  <dimension ref="A1:N35"/>
  <sheetViews>
    <sheetView topLeftCell="A14" zoomScaleNormal="100" workbookViewId="0">
      <selection activeCell="B27" sqref="B27"/>
    </sheetView>
  </sheetViews>
  <sheetFormatPr defaultRowHeight="14.25"/>
  <cols>
    <col min="1" max="1" width="14" style="1" customWidth="1"/>
    <col min="2" max="15" width="11.7109375" customWidth="1"/>
  </cols>
  <sheetData>
    <row r="1" spans="1:14" s="2" customFormat="1" ht="15.75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75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7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40"/>
      <c r="D5" s="40"/>
      <c r="E5" s="8">
        <v>0.64</v>
      </c>
      <c r="F5" s="9">
        <v>0.54</v>
      </c>
      <c r="G5" s="26">
        <f>IF(((60%-E5)/8)*1+E5&gt;F5,((60%-E5)/8)*1+E5,F5)</f>
        <v>0.63500000000000001</v>
      </c>
      <c r="H5" s="7">
        <f>((60%-G5)/8)*2+G5</f>
        <v>0.62624999999999997</v>
      </c>
      <c r="I5" s="7">
        <f>((60%-G5)/8)*3+G5</f>
        <v>0.62187499999999996</v>
      </c>
      <c r="J5" s="7">
        <f>((60%-G5)/8)*4+G5</f>
        <v>0.61749999999999994</v>
      </c>
      <c r="K5" s="7">
        <f>((60%-G5)/8)*5+G5</f>
        <v>0.61312500000000003</v>
      </c>
      <c r="L5" s="7">
        <f>((60%-G5)/8)*6+G5</f>
        <v>0.60875000000000001</v>
      </c>
      <c r="M5" s="7">
        <f>((60%-G5)/8)*7+G5</f>
        <v>0.604375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28.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0.41</v>
      </c>
      <c r="C8" s="31">
        <v>0.48</v>
      </c>
      <c r="D8" s="31">
        <v>0.66</v>
      </c>
      <c r="E8" s="31">
        <v>0.52</v>
      </c>
      <c r="F8" s="31">
        <v>0.79</v>
      </c>
      <c r="G8" s="31">
        <v>0.48</v>
      </c>
      <c r="H8" s="31">
        <v>0.6</v>
      </c>
      <c r="I8" s="31">
        <v>0.22</v>
      </c>
      <c r="J8" s="31" t="s">
        <v>19</v>
      </c>
      <c r="K8" s="31">
        <v>0.43</v>
      </c>
      <c r="L8" s="31">
        <v>0.48</v>
      </c>
      <c r="M8" s="31" t="s">
        <v>19</v>
      </c>
      <c r="N8" s="31" t="s">
        <v>19</v>
      </c>
    </row>
    <row r="9" spans="1:14" s="2" customFormat="1" ht="14.65" thickBot="1">
      <c r="A9" s="13" t="s">
        <v>22</v>
      </c>
      <c r="B9" s="8">
        <v>0.6</v>
      </c>
      <c r="C9" s="8">
        <v>0.52</v>
      </c>
      <c r="D9" s="8">
        <v>0.68</v>
      </c>
      <c r="E9" s="8"/>
      <c r="F9" s="8">
        <v>1</v>
      </c>
      <c r="G9" s="8">
        <v>1</v>
      </c>
      <c r="H9" s="8">
        <v>0.75</v>
      </c>
      <c r="I9" s="8">
        <v>0.4</v>
      </c>
      <c r="J9" s="8" t="s">
        <v>19</v>
      </c>
      <c r="K9" s="8">
        <v>0.54</v>
      </c>
      <c r="L9" s="8">
        <v>0.2</v>
      </c>
      <c r="M9" s="8" t="s">
        <v>19</v>
      </c>
      <c r="N9" s="8" t="s">
        <v>19</v>
      </c>
    </row>
    <row r="10" spans="1:14" s="2" customFormat="1" ht="15" thickTop="1" thickBot="1">
      <c r="A10" s="34">
        <v>2023</v>
      </c>
      <c r="B10" s="35">
        <f t="shared" ref="B10:I10" si="0">IF(((60%-B9)/8)*1+B9&gt;B8,((60%-B9)/8)*1+B9,B8)</f>
        <v>0.6</v>
      </c>
      <c r="C10" s="35">
        <f t="shared" si="0"/>
        <v>0.53</v>
      </c>
      <c r="D10" s="35">
        <f t="shared" si="0"/>
        <v>0.67</v>
      </c>
      <c r="E10" s="35">
        <f t="shared" si="0"/>
        <v>0.52</v>
      </c>
      <c r="F10" s="35">
        <f t="shared" si="0"/>
        <v>0.95</v>
      </c>
      <c r="G10" s="35">
        <f t="shared" si="0"/>
        <v>0.95</v>
      </c>
      <c r="H10" s="35">
        <f t="shared" si="0"/>
        <v>0.73124999999999996</v>
      </c>
      <c r="I10" s="35">
        <f t="shared" si="0"/>
        <v>0.42500000000000004</v>
      </c>
      <c r="J10" s="35" t="s">
        <v>19</v>
      </c>
      <c r="K10" s="35">
        <f>IF(((60%-K9)/8)*1+K9&gt;K8,((60%-K9)/8)*1+K9,K8)</f>
        <v>0.54749999999999999</v>
      </c>
      <c r="L10" s="35">
        <f>IF(((60%-L9)/8)*1+L9&gt;L8,((60%-L9)/8)*1+L9,L8)</f>
        <v>0.48</v>
      </c>
      <c r="M10" s="35" t="s">
        <v>19</v>
      </c>
      <c r="N10" s="36" t="s">
        <v>19</v>
      </c>
    </row>
    <row r="11" spans="1:14" s="2" customFormat="1" ht="14.65" thickTop="1">
      <c r="A11" s="32">
        <v>2024</v>
      </c>
      <c r="B11" s="33">
        <f t="shared" ref="B11:E11" si="1">IF(B10&lt;58%,B10+((60%-B10)/7),IF(B10&lt;70%,B10+2%,B10+1%))</f>
        <v>0.62</v>
      </c>
      <c r="C11" s="33">
        <f t="shared" si="1"/>
        <v>0.54</v>
      </c>
      <c r="D11" s="33">
        <f t="shared" si="1"/>
        <v>0.69000000000000006</v>
      </c>
      <c r="E11" s="33">
        <f t="shared" si="1"/>
        <v>0.53142857142857147</v>
      </c>
      <c r="F11" s="33">
        <f>IF(F10&lt;58%,F10+((60%-F10)/7),IF(F10&lt;70%,F10+2%,F10+1%))</f>
        <v>0.96</v>
      </c>
      <c r="G11" s="33">
        <f t="shared" ref="G11:I11" si="2">IF(G10&lt;58%,G10+((60%-G10)/7),IF(G10&lt;70%,G10+2%,G10+1%))</f>
        <v>0.96</v>
      </c>
      <c r="H11" s="33">
        <f t="shared" si="2"/>
        <v>0.74124999999999996</v>
      </c>
      <c r="I11" s="33">
        <f t="shared" si="2"/>
        <v>0.45</v>
      </c>
      <c r="J11" s="33" t="s">
        <v>19</v>
      </c>
      <c r="K11" s="33">
        <f t="shared" ref="K11:L11" si="3">IF(K10&lt;58%,K10+((60%-K10)/7),IF(K10&lt;70%,K10+2%,K10+1%))</f>
        <v>0.55499999999999994</v>
      </c>
      <c r="L11" s="33">
        <f t="shared" si="3"/>
        <v>0.49714285714285711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 t="shared" ref="B12:E12" si="4">IF(B11&lt;58%,B11+((60%-B11)/6),IF(B11&lt;70%,B11+2%,B11+1%))</f>
        <v>0.64</v>
      </c>
      <c r="C12" s="17">
        <f t="shared" si="4"/>
        <v>0.55000000000000004</v>
      </c>
      <c r="D12" s="17">
        <f t="shared" si="4"/>
        <v>0.71000000000000008</v>
      </c>
      <c r="E12" s="17">
        <f t="shared" si="4"/>
        <v>0.54285714285714293</v>
      </c>
      <c r="F12" s="17">
        <f>IF(F11&lt;58%,F11+((60%-F11)/6),IF(F11&lt;70%,F11+2%,F11+1%))</f>
        <v>0.97</v>
      </c>
      <c r="G12" s="17">
        <f t="shared" ref="G12:I12" si="5">IF(G11&lt;58%,G11+((60%-G11)/6),IF(G11&lt;70%,G11+2%,G11+1%))</f>
        <v>0.97</v>
      </c>
      <c r="H12" s="17">
        <f t="shared" si="5"/>
        <v>0.75124999999999997</v>
      </c>
      <c r="I12" s="17">
        <f t="shared" si="5"/>
        <v>0.47499999999999998</v>
      </c>
      <c r="J12" s="17" t="s">
        <v>19</v>
      </c>
      <c r="K12" s="17">
        <f t="shared" ref="K12:L12" si="6">IF(K11&lt;58%,K11+((60%-K11)/6),IF(K11&lt;70%,K11+2%,K11+1%))</f>
        <v>0.5625</v>
      </c>
      <c r="L12" s="17">
        <f t="shared" si="6"/>
        <v>0.51428571428571423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 t="shared" ref="B13:E13" si="7">IF(B12&lt;58%,B12+((60%-B12)/5),IF(B12&lt;70%,B12+2%,B12+1%))</f>
        <v>0.66</v>
      </c>
      <c r="C13" s="14">
        <f t="shared" si="7"/>
        <v>0.56000000000000005</v>
      </c>
      <c r="D13" s="14">
        <f t="shared" si="7"/>
        <v>0.72000000000000008</v>
      </c>
      <c r="E13" s="14">
        <f t="shared" si="7"/>
        <v>0.55428571428571438</v>
      </c>
      <c r="F13" s="14">
        <f>IF(F12&lt;58%,F12+((60%-F12)/5),IF(F12&lt;70%,F12+2%,F12+1%))</f>
        <v>0.98</v>
      </c>
      <c r="G13" s="14">
        <f t="shared" ref="G13:I13" si="8">IF(G12&lt;58%,G12+((60%-G12)/5),IF(G12&lt;70%,G12+2%,G12+1%))</f>
        <v>0.98</v>
      </c>
      <c r="H13" s="14">
        <f t="shared" si="8"/>
        <v>0.76124999999999998</v>
      </c>
      <c r="I13" s="14">
        <f t="shared" si="8"/>
        <v>0.5</v>
      </c>
      <c r="J13" s="14" t="s">
        <v>19</v>
      </c>
      <c r="K13" s="14">
        <f t="shared" ref="K13:L13" si="9">IF(K12&lt;58%,K12+((60%-K12)/5),IF(K12&lt;70%,K12+2%,K12+1%))</f>
        <v>0.56999999999999995</v>
      </c>
      <c r="L13" s="14">
        <f t="shared" si="9"/>
        <v>0.53142857142857136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 t="shared" ref="B14:E14" si="10">IF(B13&lt;58%,B13+((60%-B13)/4),IF(B13&lt;70%,B13+2%,B13+1%))</f>
        <v>0.68</v>
      </c>
      <c r="C14" s="17">
        <f t="shared" si="10"/>
        <v>0.57000000000000006</v>
      </c>
      <c r="D14" s="17">
        <f t="shared" si="10"/>
        <v>0.73000000000000009</v>
      </c>
      <c r="E14" s="17">
        <f t="shared" si="10"/>
        <v>0.56571428571428584</v>
      </c>
      <c r="F14" s="17">
        <f>IF(F13&lt;58%,F13+((60%-F13)/4),IF(F13&lt;70%,F13+2%,F13+1%))</f>
        <v>0.99</v>
      </c>
      <c r="G14" s="17">
        <f t="shared" ref="G14:I14" si="11">IF(G13&lt;58%,G13+((60%-G13)/4),IF(G13&lt;70%,G13+2%,G13+1%))</f>
        <v>0.99</v>
      </c>
      <c r="H14" s="17">
        <f t="shared" si="11"/>
        <v>0.77124999999999999</v>
      </c>
      <c r="I14" s="17">
        <f t="shared" si="11"/>
        <v>0.52500000000000002</v>
      </c>
      <c r="J14" s="17" t="s">
        <v>19</v>
      </c>
      <c r="K14" s="17">
        <f t="shared" ref="K14:L14" si="12">IF(K13&lt;58%,K13+((60%-K13)/4),IF(K13&lt;70%,K13+2%,K13+1%))</f>
        <v>0.5774999999999999</v>
      </c>
      <c r="L14" s="17">
        <f t="shared" si="12"/>
        <v>0.54857142857142849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 t="shared" ref="B15:E15" si="13">IF(B14&lt;58%,B14+((60%-B14)/3),IF(B14&lt;70%,B14+2%,B14+1%))</f>
        <v>0.70000000000000007</v>
      </c>
      <c r="C15" s="14">
        <f t="shared" si="13"/>
        <v>0.58000000000000007</v>
      </c>
      <c r="D15" s="14">
        <f t="shared" si="13"/>
        <v>0.7400000000000001</v>
      </c>
      <c r="E15" s="14">
        <f t="shared" si="13"/>
        <v>0.57714285714285718</v>
      </c>
      <c r="F15" s="14">
        <f>IF(F14&lt;58%,F14+((60%-F14)/3),IF(F14&lt;70%,F14+2%,F14+1%))</f>
        <v>1</v>
      </c>
      <c r="G15" s="14">
        <f t="shared" ref="G15:I15" si="14">IF(G14&lt;58%,G14+((60%-G14)/3),IF(G14&lt;70%,G14+2%,G14+1%))</f>
        <v>1</v>
      </c>
      <c r="H15" s="14">
        <f t="shared" si="14"/>
        <v>0.78125</v>
      </c>
      <c r="I15" s="14">
        <f t="shared" si="14"/>
        <v>0.55000000000000004</v>
      </c>
      <c r="J15" s="14" t="s">
        <v>19</v>
      </c>
      <c r="K15" s="14">
        <f t="shared" ref="K15:L15" si="15">IF(K14&lt;58%,K14+((60%-K14)/3),IF(K14&lt;70%,K14+2%,K14+1%))</f>
        <v>0.58499999999999996</v>
      </c>
      <c r="L15" s="14">
        <f t="shared" si="15"/>
        <v>0.56571428571428561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 t="shared" ref="B16:E16" si="16">IF(B15&lt;58%,B15+((60%-B15)/2),IF(B15&lt;70%,B15+2%,B15+1%))</f>
        <v>0.71000000000000008</v>
      </c>
      <c r="C16" s="17">
        <f t="shared" si="16"/>
        <v>0.60000000000000009</v>
      </c>
      <c r="D16" s="17">
        <f t="shared" si="16"/>
        <v>0.75000000000000011</v>
      </c>
      <c r="E16" s="17">
        <f t="shared" si="16"/>
        <v>0.58857142857142852</v>
      </c>
      <c r="F16" s="17">
        <f>IF(F15&lt;58%,F15+((60%-F15)/2),IF(F15&lt;70%,F15+2%,F15+1%))</f>
        <v>1.01</v>
      </c>
      <c r="G16" s="17">
        <f t="shared" ref="G16:I16" si="17">IF(G15&lt;58%,G15+((60%-G15)/2),IF(G15&lt;70%,G15+2%,G15+1%))</f>
        <v>1.01</v>
      </c>
      <c r="H16" s="17">
        <f t="shared" si="17"/>
        <v>0.79125000000000001</v>
      </c>
      <c r="I16" s="17">
        <f t="shared" si="17"/>
        <v>0.57499999999999996</v>
      </c>
      <c r="J16" s="17" t="s">
        <v>19</v>
      </c>
      <c r="K16" s="17">
        <f t="shared" ref="K16:L16" si="18">IF(K15&lt;58%,K15+((60%-K15)/2),IF(K15&lt;70%,K15+2%,K15+1%))</f>
        <v>0.60499999999999998</v>
      </c>
      <c r="L16" s="17">
        <f t="shared" si="18"/>
        <v>0.58285714285714274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 t="shared" ref="B17:E17" si="19">IF(B16&lt;58%,B16+((60%-B16)),IF(B16&lt;70%,B16+2%,B16+1%))</f>
        <v>0.72000000000000008</v>
      </c>
      <c r="C17" s="14">
        <f t="shared" si="19"/>
        <v>0.62000000000000011</v>
      </c>
      <c r="D17" s="14">
        <f t="shared" si="19"/>
        <v>0.76000000000000012</v>
      </c>
      <c r="E17" s="14">
        <f t="shared" si="19"/>
        <v>0.60857142857142854</v>
      </c>
      <c r="F17" s="14">
        <f>IF(F16&lt;58%,F16+((60%-F16)),IF(F16&lt;70%,F16+2%,F16+1%))</f>
        <v>1.02</v>
      </c>
      <c r="G17" s="14">
        <f t="shared" ref="G17:I17" si="20">IF(G16&lt;58%,G16+((60%-G16)),IF(G16&lt;70%,G16+2%,G16+1%))</f>
        <v>1.02</v>
      </c>
      <c r="H17" s="14">
        <f t="shared" si="20"/>
        <v>0.80125000000000002</v>
      </c>
      <c r="I17" s="14">
        <f t="shared" si="20"/>
        <v>0.6</v>
      </c>
      <c r="J17" s="14" t="s">
        <v>19</v>
      </c>
      <c r="K17" s="14">
        <f t="shared" ref="K17:L17" si="21">IF(K16&lt;58%,K16+((60%-K16)),IF(K16&lt;70%,K16+2%,K16+1%))</f>
        <v>0.625</v>
      </c>
      <c r="L17" s="14">
        <f t="shared" si="21"/>
        <v>0.60285714285714276</v>
      </c>
      <c r="M17" s="14" t="s">
        <v>19</v>
      </c>
      <c r="N17" s="14" t="s">
        <v>19</v>
      </c>
    </row>
    <row r="19" spans="1:14" ht="15.75">
      <c r="A19" s="56" t="s">
        <v>27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5.75">
      <c r="A20" s="53" t="s">
        <v>28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5.75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4"/>
      <c r="B23" s="55"/>
      <c r="C23" s="40"/>
      <c r="D23" s="40"/>
      <c r="E23" s="8">
        <v>0.54</v>
      </c>
      <c r="F23" s="9">
        <v>0.41</v>
      </c>
      <c r="G23" s="28">
        <f>IF(((60%-E23)/8)*1+E23&gt;F23,((60%-E23)/8)*1+E23,F23)</f>
        <v>0.54749999999999999</v>
      </c>
      <c r="H23" s="23">
        <f>((60%-G23)/8)*2+G23</f>
        <v>0.56062499999999993</v>
      </c>
      <c r="I23" s="23">
        <f>((60%-G23)/8)*3+G23</f>
        <v>0.56718749999999996</v>
      </c>
      <c r="J23" s="23">
        <f>((60%-G23)/8)*4+G23</f>
        <v>0.57374999999999998</v>
      </c>
      <c r="K23" s="23">
        <f>((60%-G23)/8)*5+G23</f>
        <v>0.58031250000000001</v>
      </c>
      <c r="L23" s="23">
        <f>((60%-G23)/8)*6+G23</f>
        <v>0.58687500000000004</v>
      </c>
      <c r="M23" s="23">
        <f>((60%-G23)/8)*7+G23</f>
        <v>0.59343749999999995</v>
      </c>
      <c r="N23" s="23">
        <f>((60%-G23)/8)*8+G23</f>
        <v>0.6</v>
      </c>
    </row>
    <row r="24" spans="1:1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28.5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0.24</v>
      </c>
      <c r="C26" s="31">
        <v>0.35</v>
      </c>
      <c r="D26" s="31">
        <v>0.55000000000000004</v>
      </c>
      <c r="E26" s="31">
        <v>0.39</v>
      </c>
      <c r="F26" s="31">
        <v>0.73</v>
      </c>
      <c r="G26" s="31">
        <v>0.43</v>
      </c>
      <c r="H26" s="31">
        <v>0.46</v>
      </c>
      <c r="I26" s="31">
        <v>0.16</v>
      </c>
      <c r="J26" s="31" t="s">
        <v>19</v>
      </c>
      <c r="K26" s="31">
        <v>0.31</v>
      </c>
      <c r="L26" s="31">
        <v>0.35</v>
      </c>
      <c r="M26" s="31" t="s">
        <v>19</v>
      </c>
      <c r="N26" s="31" t="s">
        <v>19</v>
      </c>
    </row>
    <row r="27" spans="1:14" ht="14.65" thickBot="1">
      <c r="A27" s="13" t="s">
        <v>22</v>
      </c>
      <c r="B27" s="8">
        <v>0.4</v>
      </c>
      <c r="C27" s="8">
        <v>0.43</v>
      </c>
      <c r="D27" s="8">
        <v>0.56000000000000005</v>
      </c>
      <c r="E27" s="8"/>
      <c r="F27" s="8">
        <v>1</v>
      </c>
      <c r="G27" s="8">
        <v>0</v>
      </c>
      <c r="H27" s="8">
        <v>1</v>
      </c>
      <c r="I27" s="8">
        <v>0.4</v>
      </c>
      <c r="J27" s="8" t="s">
        <v>19</v>
      </c>
      <c r="K27" s="8">
        <v>0.54</v>
      </c>
      <c r="L27" s="8">
        <v>0.2</v>
      </c>
      <c r="M27" s="8" t="s">
        <v>19</v>
      </c>
      <c r="N27" s="8" t="s">
        <v>19</v>
      </c>
    </row>
    <row r="28" spans="1:14" ht="15" thickTop="1" thickBot="1">
      <c r="A28" s="34">
        <v>2023</v>
      </c>
      <c r="B28" s="35">
        <f t="shared" ref="B28:I28" si="22">IF(((60%-B27)/8)*1+B27&gt;B26,((60%-B27)/8)*1+B27,B26)</f>
        <v>0.42500000000000004</v>
      </c>
      <c r="C28" s="35">
        <f t="shared" si="22"/>
        <v>0.45124999999999998</v>
      </c>
      <c r="D28" s="35">
        <f t="shared" si="22"/>
        <v>0.56500000000000006</v>
      </c>
      <c r="E28" s="35">
        <f t="shared" si="22"/>
        <v>0.39</v>
      </c>
      <c r="F28" s="35">
        <f t="shared" si="22"/>
        <v>0.95</v>
      </c>
      <c r="G28" s="35">
        <f t="shared" si="22"/>
        <v>0.43</v>
      </c>
      <c r="H28" s="35">
        <f t="shared" si="22"/>
        <v>0.95</v>
      </c>
      <c r="I28" s="35">
        <f t="shared" si="22"/>
        <v>0.42500000000000004</v>
      </c>
      <c r="J28" s="35" t="s">
        <v>19</v>
      </c>
      <c r="K28" s="35">
        <f>IF(((60%-K27)/8)*1+K27&gt;K26,((60%-K27)/8)*1+K27,K26)</f>
        <v>0.54749999999999999</v>
      </c>
      <c r="L28" s="35">
        <f>IF(((60%-L27)/8)*1+L27&gt;L26,((60%-L27)/8)*1+L27,L26)</f>
        <v>0.35</v>
      </c>
      <c r="M28" s="35" t="s">
        <v>19</v>
      </c>
      <c r="N28" s="36" t="s">
        <v>19</v>
      </c>
    </row>
    <row r="29" spans="1:14" ht="14.65" thickTop="1">
      <c r="A29" s="37">
        <v>2024</v>
      </c>
      <c r="B29" s="38">
        <f t="shared" ref="B29:E29" si="23">IF(B28&lt;58%,B28+((60%-B28)/7),IF(B28&lt;70%,B28+2%,B28+1%))</f>
        <v>0.45</v>
      </c>
      <c r="C29" s="38">
        <f t="shared" si="23"/>
        <v>0.47249999999999998</v>
      </c>
      <c r="D29" s="38">
        <f t="shared" si="23"/>
        <v>0.57000000000000006</v>
      </c>
      <c r="E29" s="38">
        <f t="shared" si="23"/>
        <v>0.42</v>
      </c>
      <c r="F29" s="38">
        <f>IF(F28&lt;58%,F28+((60%-F28)/7),IF(F28&lt;70%,F28+2%,F28+1%))</f>
        <v>0.96</v>
      </c>
      <c r="G29" s="38">
        <f t="shared" ref="G29:I29" si="24">IF(G28&lt;58%,G28+((60%-G28)/7),IF(G28&lt;70%,G28+2%,G28+1%))</f>
        <v>0.45428571428571429</v>
      </c>
      <c r="H29" s="38">
        <f t="shared" si="24"/>
        <v>0.96</v>
      </c>
      <c r="I29" s="38">
        <f t="shared" si="24"/>
        <v>0.45</v>
      </c>
      <c r="J29" s="38" t="s">
        <v>19</v>
      </c>
      <c r="K29" s="38">
        <f t="shared" ref="K29:L29" si="25">IF(K28&lt;58%,K28+((60%-K28)/7),IF(K28&lt;70%,K28+2%,K28+1%))</f>
        <v>0.55499999999999994</v>
      </c>
      <c r="L29" s="38">
        <f t="shared" si="25"/>
        <v>0.38571428571428568</v>
      </c>
      <c r="M29" s="38" t="s">
        <v>19</v>
      </c>
      <c r="N29" s="38" t="s">
        <v>19</v>
      </c>
    </row>
    <row r="30" spans="1:14">
      <c r="A30" s="15">
        <v>2025</v>
      </c>
      <c r="B30" s="17">
        <f t="shared" ref="B30:E30" si="26">IF(B29&lt;58%,B29+((60%-B29)/6),IF(B29&lt;70%,B29+2%,B29+1%))</f>
        <v>0.47499999999999998</v>
      </c>
      <c r="C30" s="17">
        <f t="shared" si="26"/>
        <v>0.49374999999999997</v>
      </c>
      <c r="D30" s="17">
        <f t="shared" si="26"/>
        <v>0.57500000000000007</v>
      </c>
      <c r="E30" s="17">
        <f t="shared" si="26"/>
        <v>0.44999999999999996</v>
      </c>
      <c r="F30" s="17">
        <f>IF(F29&lt;58%,F29+((60%-F29)/6),IF(F29&lt;70%,F29+2%,F29+1%))</f>
        <v>0.97</v>
      </c>
      <c r="G30" s="17">
        <f t="shared" ref="G30:I30" si="27">IF(G29&lt;58%,G29+((60%-G29)/6),IF(G29&lt;70%,G29+2%,G29+1%))</f>
        <v>0.47857142857142859</v>
      </c>
      <c r="H30" s="17">
        <f t="shared" si="27"/>
        <v>0.97</v>
      </c>
      <c r="I30" s="17">
        <f t="shared" si="27"/>
        <v>0.47499999999999998</v>
      </c>
      <c r="J30" s="17" t="s">
        <v>19</v>
      </c>
      <c r="K30" s="17">
        <f t="shared" ref="K30:L30" si="28">IF(K29&lt;58%,K29+((60%-K29)/6),IF(K29&lt;70%,K29+2%,K29+1%))</f>
        <v>0.5625</v>
      </c>
      <c r="L30" s="17">
        <f t="shared" si="28"/>
        <v>0.42142857142857137</v>
      </c>
      <c r="M30" s="17" t="s">
        <v>19</v>
      </c>
      <c r="N30" s="17" t="s">
        <v>19</v>
      </c>
    </row>
    <row r="31" spans="1:14">
      <c r="A31" s="24">
        <v>2026</v>
      </c>
      <c r="B31" s="23">
        <f t="shared" ref="B31:E31" si="29">IF(B30&lt;58%,B30+((60%-B30)/5),IF(B30&lt;70%,B30+2%,B30+1%))</f>
        <v>0.5</v>
      </c>
      <c r="C31" s="23">
        <f t="shared" si="29"/>
        <v>0.51500000000000001</v>
      </c>
      <c r="D31" s="23">
        <f t="shared" si="29"/>
        <v>0.58000000000000007</v>
      </c>
      <c r="E31" s="23">
        <f t="shared" si="29"/>
        <v>0.48</v>
      </c>
      <c r="F31" s="23">
        <f>IF(F30&lt;58%,F30+((60%-F30)/5),IF(F30&lt;70%,F30+2%,F30+1%))</f>
        <v>0.98</v>
      </c>
      <c r="G31" s="23">
        <f t="shared" ref="G31:I31" si="30">IF(G30&lt;58%,G30+((60%-G30)/5),IF(G30&lt;70%,G30+2%,G30+1%))</f>
        <v>0.50285714285714289</v>
      </c>
      <c r="H31" s="23">
        <f t="shared" si="30"/>
        <v>0.98</v>
      </c>
      <c r="I31" s="23">
        <f t="shared" si="30"/>
        <v>0.5</v>
      </c>
      <c r="J31" s="23" t="s">
        <v>19</v>
      </c>
      <c r="K31" s="23">
        <f t="shared" ref="K31:L31" si="31">IF(K30&lt;58%,K30+((60%-K30)/5),IF(K30&lt;70%,K30+2%,K30+1%))</f>
        <v>0.56999999999999995</v>
      </c>
      <c r="L31" s="23">
        <f t="shared" si="31"/>
        <v>0.45714285714285707</v>
      </c>
      <c r="M31" s="23" t="s">
        <v>19</v>
      </c>
      <c r="N31" s="23" t="s">
        <v>19</v>
      </c>
    </row>
    <row r="32" spans="1:14">
      <c r="A32" s="15">
        <v>2027</v>
      </c>
      <c r="B32" s="17">
        <f t="shared" ref="B32:E32" si="32">IF(B31&lt;58%,B31+((60%-B31)/4),IF(B31&lt;70%,B31+2%,B31+1%))</f>
        <v>0.52500000000000002</v>
      </c>
      <c r="C32" s="17">
        <f t="shared" si="32"/>
        <v>0.53625</v>
      </c>
      <c r="D32" s="17">
        <f t="shared" si="32"/>
        <v>0.60000000000000009</v>
      </c>
      <c r="E32" s="17">
        <f t="shared" si="32"/>
        <v>0.51</v>
      </c>
      <c r="F32" s="17">
        <f>IF(F31&lt;58%,F31+((60%-F31)/4),IF(F31&lt;70%,F31+2%,F31+1%))</f>
        <v>0.99</v>
      </c>
      <c r="G32" s="17">
        <f t="shared" ref="G32:I32" si="33">IF(G31&lt;58%,G31+((60%-G31)/4),IF(G31&lt;70%,G31+2%,G31+1%))</f>
        <v>0.52714285714285714</v>
      </c>
      <c r="H32" s="17">
        <f t="shared" si="33"/>
        <v>0.99</v>
      </c>
      <c r="I32" s="17">
        <f t="shared" si="33"/>
        <v>0.52500000000000002</v>
      </c>
      <c r="J32" s="17" t="s">
        <v>19</v>
      </c>
      <c r="K32" s="17">
        <f t="shared" ref="K32:L32" si="34">IF(K31&lt;58%,K31+((60%-K31)/4),IF(K31&lt;70%,K31+2%,K31+1%))</f>
        <v>0.5774999999999999</v>
      </c>
      <c r="L32" s="17">
        <f t="shared" si="34"/>
        <v>0.49285714285714277</v>
      </c>
      <c r="M32" s="17" t="s">
        <v>19</v>
      </c>
      <c r="N32" s="17" t="s">
        <v>19</v>
      </c>
    </row>
    <row r="33" spans="1:14">
      <c r="A33" s="24">
        <v>2028</v>
      </c>
      <c r="B33" s="23">
        <f t="shared" ref="B33:E33" si="35">IF(B32&lt;58%,B32+((60%-B32)/3),IF(B32&lt;70%,B32+2%,B32+1%))</f>
        <v>0.55000000000000004</v>
      </c>
      <c r="C33" s="23">
        <f t="shared" si="35"/>
        <v>0.5575</v>
      </c>
      <c r="D33" s="23">
        <f t="shared" si="35"/>
        <v>0.62000000000000011</v>
      </c>
      <c r="E33" s="23">
        <f t="shared" si="35"/>
        <v>0.54</v>
      </c>
      <c r="F33" s="23">
        <f>IF(F32&lt;58%,F32+((60%-F32)/3),IF(F32&lt;70%,F32+2%,F32+1%))</f>
        <v>1</v>
      </c>
      <c r="G33" s="23">
        <f t="shared" ref="G33:I33" si="36">IF(G32&lt;58%,G32+((60%-G32)/3),IF(G32&lt;70%,G32+2%,G32+1%))</f>
        <v>0.55142857142857138</v>
      </c>
      <c r="H33" s="23">
        <f t="shared" si="36"/>
        <v>1</v>
      </c>
      <c r="I33" s="23">
        <f t="shared" si="36"/>
        <v>0.55000000000000004</v>
      </c>
      <c r="J33" s="23" t="s">
        <v>19</v>
      </c>
      <c r="K33" s="23">
        <f t="shared" ref="K33:L33" si="37">IF(K32&lt;58%,K32+((60%-K32)/3),IF(K32&lt;70%,K32+2%,K32+1%))</f>
        <v>0.58499999999999996</v>
      </c>
      <c r="L33" s="23">
        <f t="shared" si="37"/>
        <v>0.52857142857142847</v>
      </c>
      <c r="M33" s="23" t="s">
        <v>19</v>
      </c>
      <c r="N33" s="23" t="s">
        <v>19</v>
      </c>
    </row>
    <row r="34" spans="1:14">
      <c r="A34" s="15">
        <v>2029</v>
      </c>
      <c r="B34" s="17">
        <f t="shared" ref="B34:E34" si="38">IF(B33&lt;58%,B33+((60%-B33)/2),IF(B33&lt;70%,B33+2%,B33+1%))</f>
        <v>0.57499999999999996</v>
      </c>
      <c r="C34" s="17">
        <f t="shared" si="38"/>
        <v>0.57874999999999999</v>
      </c>
      <c r="D34" s="17">
        <f t="shared" si="38"/>
        <v>0.64000000000000012</v>
      </c>
      <c r="E34" s="17">
        <f t="shared" si="38"/>
        <v>0.57000000000000006</v>
      </c>
      <c r="F34" s="17">
        <f>IF(F33&lt;58%,F33+((60%-F33)/2),IF(F33&lt;70%,F33+2%,F33+1%))</f>
        <v>1.01</v>
      </c>
      <c r="G34" s="17">
        <f t="shared" ref="G34:I34" si="39">IF(G33&lt;58%,G33+((60%-G33)/2),IF(G33&lt;70%,G33+2%,G33+1%))</f>
        <v>0.57571428571428562</v>
      </c>
      <c r="H34" s="17">
        <f t="shared" si="39"/>
        <v>1.01</v>
      </c>
      <c r="I34" s="17">
        <f t="shared" si="39"/>
        <v>0.57499999999999996</v>
      </c>
      <c r="J34" s="17" t="s">
        <v>19</v>
      </c>
      <c r="K34" s="17">
        <f t="shared" ref="K34:L34" si="40">IF(K33&lt;58%,K33+((60%-K33)/2),IF(K33&lt;70%,K33+2%,K33+1%))</f>
        <v>0.60499999999999998</v>
      </c>
      <c r="L34" s="17">
        <f t="shared" si="40"/>
        <v>0.56428571428571428</v>
      </c>
      <c r="M34" s="17" t="s">
        <v>19</v>
      </c>
      <c r="N34" s="17" t="s">
        <v>19</v>
      </c>
    </row>
    <row r="35" spans="1:14">
      <c r="A35" s="24">
        <v>2030</v>
      </c>
      <c r="B35" s="23">
        <f t="shared" ref="B35:E35" si="41">IF(B34&lt;58%,B34+((60%-B34)),IF(B34&lt;70%,B34+2%,B34+1%))</f>
        <v>0.6</v>
      </c>
      <c r="C35" s="23">
        <f t="shared" si="41"/>
        <v>0.6</v>
      </c>
      <c r="D35" s="23">
        <f t="shared" si="41"/>
        <v>0.66000000000000014</v>
      </c>
      <c r="E35" s="23">
        <f t="shared" si="41"/>
        <v>0.6</v>
      </c>
      <c r="F35" s="23">
        <f>IF(F34&lt;58%,F34+((60%-F34)),IF(F34&lt;70%,F34+2%,F34+1%))</f>
        <v>1.02</v>
      </c>
      <c r="G35" s="23">
        <f t="shared" ref="G35:I35" si="42">IF(G34&lt;58%,G34+((60%-G34)),IF(G34&lt;70%,G34+2%,G34+1%))</f>
        <v>0.6</v>
      </c>
      <c r="H35" s="23">
        <f t="shared" si="42"/>
        <v>1.02</v>
      </c>
      <c r="I35" s="23">
        <f t="shared" si="42"/>
        <v>0.6</v>
      </c>
      <c r="J35" s="23" t="s">
        <v>19</v>
      </c>
      <c r="K35" s="23">
        <f t="shared" ref="K35:L35" si="43">IF(K34&lt;58%,K34+((60%-K34)),IF(K34&lt;70%,K34+2%,K34+1%))</f>
        <v>0.625</v>
      </c>
      <c r="L35" s="23">
        <f t="shared" si="43"/>
        <v>0.6</v>
      </c>
      <c r="M35" s="23" t="s">
        <v>19</v>
      </c>
      <c r="N35" s="23" t="s">
        <v>19</v>
      </c>
    </row>
  </sheetData>
  <mergeCells count="12">
    <mergeCell ref="A24:N24"/>
    <mergeCell ref="A1:N1"/>
    <mergeCell ref="A2:N2"/>
    <mergeCell ref="A3:N3"/>
    <mergeCell ref="A4:B4"/>
    <mergeCell ref="A5:B5"/>
    <mergeCell ref="A6:N6"/>
    <mergeCell ref="A19:N19"/>
    <mergeCell ref="A20:N20"/>
    <mergeCell ref="A21:N21"/>
    <mergeCell ref="A22:B22"/>
    <mergeCell ref="A23:B23"/>
  </mergeCells>
  <pageMargins left="0.7" right="0.7" top="0.75" bottom="0.75" header="0.3" footer="0.3"/>
  <pageSetup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A342-A0B3-4024-93DC-3EE1AD7DF3DB}">
  <sheetPr>
    <pageSetUpPr fitToPage="1"/>
  </sheetPr>
  <dimension ref="A1:N53"/>
  <sheetViews>
    <sheetView tabSelected="1" topLeftCell="A39" zoomScaleNormal="100" workbookViewId="0">
      <selection activeCell="L45" sqref="L45"/>
    </sheetView>
  </sheetViews>
  <sheetFormatPr defaultRowHeight="14.25"/>
  <cols>
    <col min="1" max="1" width="14" style="1" customWidth="1"/>
    <col min="2" max="15" width="11.7109375" customWidth="1"/>
  </cols>
  <sheetData>
    <row r="1" spans="1:14" s="2" customFormat="1" ht="15.75">
      <c r="A1" s="52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75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7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40"/>
      <c r="D5" s="40"/>
      <c r="E5" s="8">
        <v>0.56999999999999995</v>
      </c>
      <c r="F5" s="9">
        <v>0.56999999999999995</v>
      </c>
      <c r="G5" s="26">
        <f>IF(((60%-E5)/8)*1+E5&gt;F5,((60%-E5)/8)*1+E5,F5)</f>
        <v>0.57374999999999998</v>
      </c>
      <c r="H5" s="7">
        <f>((60%-G5)/8)*2+G5</f>
        <v>0.58031250000000001</v>
      </c>
      <c r="I5" s="7">
        <f>((60%-G5)/8)*3+G5</f>
        <v>0.58359375000000002</v>
      </c>
      <c r="J5" s="7">
        <f>((60%-G5)/8)*4+G5</f>
        <v>0.58687500000000004</v>
      </c>
      <c r="K5" s="7">
        <f>((60%-G5)/8)*5+G5</f>
        <v>0.59015624999999994</v>
      </c>
      <c r="L5" s="7">
        <f>((60%-G5)/8)*6+G5</f>
        <v>0.59343749999999995</v>
      </c>
      <c r="M5" s="7">
        <f>((60%-G5)/8)*7+G5</f>
        <v>0.59671874999999996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28.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0.44</v>
      </c>
      <c r="C8" s="31">
        <v>0.51</v>
      </c>
      <c r="D8" s="31">
        <v>0.69</v>
      </c>
      <c r="E8" s="31">
        <v>0.54</v>
      </c>
      <c r="F8" s="31">
        <v>0.82</v>
      </c>
      <c r="G8" s="31">
        <v>0.53</v>
      </c>
      <c r="H8" s="31">
        <v>0.64</v>
      </c>
      <c r="I8" s="31">
        <v>0.22</v>
      </c>
      <c r="J8" s="31" t="s">
        <v>19</v>
      </c>
      <c r="K8" s="31">
        <v>0.47</v>
      </c>
      <c r="L8" s="31">
        <v>0.46</v>
      </c>
      <c r="M8" s="31" t="s">
        <v>19</v>
      </c>
      <c r="N8" s="31" t="s">
        <v>19</v>
      </c>
    </row>
    <row r="9" spans="1:14" s="2" customFormat="1" ht="14.65" thickBot="1">
      <c r="A9" s="13" t="s">
        <v>22</v>
      </c>
      <c r="B9" s="8">
        <v>0.38</v>
      </c>
      <c r="C9" s="8">
        <v>0.53</v>
      </c>
      <c r="D9" s="8">
        <v>0.65</v>
      </c>
      <c r="E9" s="8"/>
      <c r="F9" s="8">
        <v>1</v>
      </c>
      <c r="G9" s="8"/>
      <c r="H9" s="8">
        <v>0.75</v>
      </c>
      <c r="I9" s="8">
        <v>0.28000000000000003</v>
      </c>
      <c r="J9" s="8" t="s">
        <v>19</v>
      </c>
      <c r="K9" s="8">
        <v>0.4</v>
      </c>
      <c r="L9" s="8">
        <v>0</v>
      </c>
      <c r="M9" s="8" t="s">
        <v>19</v>
      </c>
      <c r="N9" s="8" t="s">
        <v>19</v>
      </c>
    </row>
    <row r="10" spans="1:14" s="2" customFormat="1" ht="15" thickTop="1" thickBot="1">
      <c r="A10" s="34">
        <v>2023</v>
      </c>
      <c r="B10" s="35">
        <f t="shared" ref="B10:I10" si="0">IF(((60%-B9)/8)*1+B9&gt;B8,((60%-B9)/8)*1+B9,B8)</f>
        <v>0.44</v>
      </c>
      <c r="C10" s="35">
        <f t="shared" si="0"/>
        <v>0.53875000000000006</v>
      </c>
      <c r="D10" s="35">
        <f t="shared" si="0"/>
        <v>0.69</v>
      </c>
      <c r="E10" s="35">
        <f t="shared" si="0"/>
        <v>0.54</v>
      </c>
      <c r="F10" s="35">
        <f t="shared" si="0"/>
        <v>0.95</v>
      </c>
      <c r="G10" s="35">
        <f t="shared" si="0"/>
        <v>0.53</v>
      </c>
      <c r="H10" s="35">
        <f t="shared" si="0"/>
        <v>0.73124999999999996</v>
      </c>
      <c r="I10" s="35">
        <f t="shared" si="0"/>
        <v>0.32</v>
      </c>
      <c r="J10" s="35" t="s">
        <v>19</v>
      </c>
      <c r="K10" s="35">
        <f>IF(((60%-K9)/8)*1+K9&gt;K8,((60%-K9)/8)*1+K9,K8)</f>
        <v>0.47</v>
      </c>
      <c r="L10" s="35">
        <f>IF(((60%-L9)/8)*1+L9&gt;L8,((60%-L9)/8)*1+L9,L8)</f>
        <v>0.46</v>
      </c>
      <c r="M10" s="35" t="s">
        <v>19</v>
      </c>
      <c r="N10" s="36" t="s">
        <v>19</v>
      </c>
    </row>
    <row r="11" spans="1:14" s="2" customFormat="1" ht="14.65" thickTop="1">
      <c r="A11" s="32">
        <v>2024</v>
      </c>
      <c r="B11" s="33">
        <f t="shared" ref="B11:E11" si="1">IF(B10&lt;58%,B10+((60%-B10)/7),IF(B10&lt;70%,B10+2%,B10+1%))</f>
        <v>0.46285714285714286</v>
      </c>
      <c r="C11" s="33">
        <f t="shared" si="1"/>
        <v>0.5475000000000001</v>
      </c>
      <c r="D11" s="33">
        <f t="shared" si="1"/>
        <v>0.71</v>
      </c>
      <c r="E11" s="33">
        <f t="shared" si="1"/>
        <v>0.5485714285714286</v>
      </c>
      <c r="F11" s="33">
        <f>IF(F10&lt;58%,F10+((60%-F10)/7),IF(F10&lt;70%,F10+2%,F10+1%))</f>
        <v>0.96</v>
      </c>
      <c r="G11" s="33">
        <f t="shared" ref="G11:I11" si="2">IF(G10&lt;58%,G10+((60%-G10)/7),IF(G10&lt;70%,G10+2%,G10+1%))</f>
        <v>0.54</v>
      </c>
      <c r="H11" s="33">
        <f t="shared" si="2"/>
        <v>0.74124999999999996</v>
      </c>
      <c r="I11" s="33">
        <f t="shared" si="2"/>
        <v>0.36</v>
      </c>
      <c r="J11" s="33" t="s">
        <v>19</v>
      </c>
      <c r="K11" s="33">
        <f t="shared" ref="K11:L11" si="3">IF(K10&lt;58%,K10+((60%-K10)/7),IF(K10&lt;70%,K10+2%,K10+1%))</f>
        <v>0.48857142857142855</v>
      </c>
      <c r="L11" s="33">
        <f t="shared" si="3"/>
        <v>0.48000000000000004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 t="shared" ref="B12:E12" si="4">IF(B11&lt;58%,B11+((60%-B11)/6),IF(B11&lt;70%,B11+2%,B11+1%))</f>
        <v>0.48571428571428571</v>
      </c>
      <c r="C12" s="17">
        <f t="shared" si="4"/>
        <v>0.55625000000000013</v>
      </c>
      <c r="D12" s="17">
        <f t="shared" si="4"/>
        <v>0.72</v>
      </c>
      <c r="E12" s="17">
        <f t="shared" si="4"/>
        <v>0.55714285714285716</v>
      </c>
      <c r="F12" s="17">
        <f>IF(F11&lt;58%,F11+((60%-F11)/6),IF(F11&lt;70%,F11+2%,F11+1%))</f>
        <v>0.97</v>
      </c>
      <c r="G12" s="17">
        <f t="shared" ref="G12:I12" si="5">IF(G11&lt;58%,G11+((60%-G11)/6),IF(G11&lt;70%,G11+2%,G11+1%))</f>
        <v>0.55000000000000004</v>
      </c>
      <c r="H12" s="17">
        <f t="shared" si="5"/>
        <v>0.75124999999999997</v>
      </c>
      <c r="I12" s="17">
        <f t="shared" si="5"/>
        <v>0.39999999999999997</v>
      </c>
      <c r="J12" s="17" t="s">
        <v>19</v>
      </c>
      <c r="K12" s="17">
        <f t="shared" ref="K12:L12" si="6">IF(K11&lt;58%,K11+((60%-K11)/6),IF(K11&lt;70%,K11+2%,K11+1%))</f>
        <v>0.50714285714285712</v>
      </c>
      <c r="L12" s="17">
        <f t="shared" si="6"/>
        <v>0.5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 t="shared" ref="B13:E13" si="7">IF(B12&lt;58%,B12+((60%-B12)/5),IF(B12&lt;70%,B12+2%,B12+1%))</f>
        <v>0.50857142857142856</v>
      </c>
      <c r="C13" s="14">
        <f t="shared" si="7"/>
        <v>0.56500000000000006</v>
      </c>
      <c r="D13" s="14">
        <f t="shared" si="7"/>
        <v>0.73</v>
      </c>
      <c r="E13" s="14">
        <f t="shared" si="7"/>
        <v>0.56571428571428573</v>
      </c>
      <c r="F13" s="14">
        <f>IF(F12&lt;58%,F12+((60%-F12)/5),IF(F12&lt;70%,F12+2%,F12+1%))</f>
        <v>0.98</v>
      </c>
      <c r="G13" s="14">
        <f t="shared" ref="G13:I13" si="8">IF(G12&lt;58%,G12+((60%-G12)/5),IF(G12&lt;70%,G12+2%,G12+1%))</f>
        <v>0.56000000000000005</v>
      </c>
      <c r="H13" s="14">
        <f t="shared" si="8"/>
        <v>0.76124999999999998</v>
      </c>
      <c r="I13" s="14">
        <f t="shared" si="8"/>
        <v>0.43999999999999995</v>
      </c>
      <c r="J13" s="14" t="s">
        <v>19</v>
      </c>
      <c r="K13" s="14">
        <f t="shared" ref="K13:L13" si="9">IF(K12&lt;58%,K12+((60%-K12)/5),IF(K12&lt;70%,K12+2%,K12+1%))</f>
        <v>0.52571428571428569</v>
      </c>
      <c r="L13" s="14">
        <f t="shared" si="9"/>
        <v>0.52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 t="shared" ref="B14:E14" si="10">IF(B13&lt;58%,B13+((60%-B13)/4),IF(B13&lt;70%,B13+2%,B13+1%))</f>
        <v>0.53142857142857136</v>
      </c>
      <c r="C14" s="17">
        <f t="shared" si="10"/>
        <v>0.57374999999999998</v>
      </c>
      <c r="D14" s="17">
        <f t="shared" si="10"/>
        <v>0.74</v>
      </c>
      <c r="E14" s="17">
        <f t="shared" si="10"/>
        <v>0.57428571428571429</v>
      </c>
      <c r="F14" s="17">
        <f>IF(F13&lt;58%,F13+((60%-F13)/4),IF(F13&lt;70%,F13+2%,F13+1%))</f>
        <v>0.99</v>
      </c>
      <c r="G14" s="17">
        <f t="shared" ref="G14:I14" si="11">IF(G13&lt;58%,G13+((60%-G13)/4),IF(G13&lt;70%,G13+2%,G13+1%))</f>
        <v>0.57000000000000006</v>
      </c>
      <c r="H14" s="17">
        <f t="shared" si="11"/>
        <v>0.77124999999999999</v>
      </c>
      <c r="I14" s="17">
        <f t="shared" si="11"/>
        <v>0.48</v>
      </c>
      <c r="J14" s="17" t="s">
        <v>19</v>
      </c>
      <c r="K14" s="17">
        <f t="shared" ref="K14:L14" si="12">IF(K13&lt;58%,K13+((60%-K13)/4),IF(K13&lt;70%,K13+2%,K13+1%))</f>
        <v>0.54428571428571426</v>
      </c>
      <c r="L14" s="17">
        <f t="shared" si="12"/>
        <v>0.54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 t="shared" ref="B15:E15" si="13">IF(B14&lt;58%,B14+((60%-B14)/3),IF(B14&lt;70%,B14+2%,B14+1%))</f>
        <v>0.55428571428571427</v>
      </c>
      <c r="C15" s="14">
        <f t="shared" si="13"/>
        <v>0.58250000000000002</v>
      </c>
      <c r="D15" s="14">
        <f t="shared" si="13"/>
        <v>0.75</v>
      </c>
      <c r="E15" s="14">
        <f t="shared" si="13"/>
        <v>0.58285714285714285</v>
      </c>
      <c r="F15" s="14">
        <f>IF(F14&lt;58%,F14+((60%-F14)/3),IF(F14&lt;70%,F14+2%,F14+1%))</f>
        <v>1</v>
      </c>
      <c r="G15" s="14">
        <f t="shared" ref="G15:I15" si="14">IF(G14&lt;58%,G14+((60%-G14)/3),IF(G14&lt;70%,G14+2%,G14+1%))</f>
        <v>0.58000000000000007</v>
      </c>
      <c r="H15" s="14">
        <f t="shared" si="14"/>
        <v>0.78125</v>
      </c>
      <c r="I15" s="14">
        <f t="shared" si="14"/>
        <v>0.52</v>
      </c>
      <c r="J15" s="14" t="s">
        <v>19</v>
      </c>
      <c r="K15" s="14">
        <f t="shared" ref="K15:L15" si="15">IF(K14&lt;58%,K14+((60%-K14)/3),IF(K14&lt;70%,K14+2%,K14+1%))</f>
        <v>0.56285714285714283</v>
      </c>
      <c r="L15" s="14">
        <f t="shared" si="15"/>
        <v>0.56000000000000005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 t="shared" ref="B16:E16" si="16">IF(B15&lt;58%,B15+((60%-B15)/2),IF(B15&lt;70%,B15+2%,B15+1%))</f>
        <v>0.57714285714285718</v>
      </c>
      <c r="C16" s="17">
        <f t="shared" si="16"/>
        <v>0.60250000000000004</v>
      </c>
      <c r="D16" s="17">
        <f t="shared" si="16"/>
        <v>0.76</v>
      </c>
      <c r="E16" s="17">
        <f t="shared" si="16"/>
        <v>0.60285714285714287</v>
      </c>
      <c r="F16" s="17">
        <f>IF(F15&lt;58%,F15+((60%-F15)/2),IF(F15&lt;70%,F15+2%,F15+1%))</f>
        <v>1.01</v>
      </c>
      <c r="G16" s="17">
        <f t="shared" ref="G16:I16" si="17">IF(G15&lt;58%,G15+((60%-G15)/2),IF(G15&lt;70%,G15+2%,G15+1%))</f>
        <v>0.60000000000000009</v>
      </c>
      <c r="H16" s="17">
        <f t="shared" si="17"/>
        <v>0.79125000000000001</v>
      </c>
      <c r="I16" s="17">
        <f t="shared" si="17"/>
        <v>0.56000000000000005</v>
      </c>
      <c r="J16" s="17" t="s">
        <v>19</v>
      </c>
      <c r="K16" s="17">
        <f t="shared" ref="K16:L16" si="18">IF(K15&lt;58%,K15+((60%-K15)/2),IF(K15&lt;70%,K15+2%,K15+1%))</f>
        <v>0.58142857142857141</v>
      </c>
      <c r="L16" s="17">
        <f t="shared" si="18"/>
        <v>0.58000000000000007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 t="shared" ref="B17:E17" si="19">IF(B16&lt;58%,B16+((60%-B16)),IF(B16&lt;70%,B16+2%,B16+1%))</f>
        <v>0.6</v>
      </c>
      <c r="C17" s="14">
        <f t="shared" si="19"/>
        <v>0.62250000000000005</v>
      </c>
      <c r="D17" s="14">
        <f t="shared" si="19"/>
        <v>0.77</v>
      </c>
      <c r="E17" s="14">
        <f t="shared" si="19"/>
        <v>0.62285714285714289</v>
      </c>
      <c r="F17" s="14">
        <f>IF(F16&lt;58%,F16+((60%-F16)),IF(F16&lt;70%,F16+2%,F16+1%))</f>
        <v>1.02</v>
      </c>
      <c r="G17" s="14">
        <f t="shared" ref="G17:I17" si="20">IF(G16&lt;58%,G16+((60%-G16)),IF(G16&lt;70%,G16+2%,G16+1%))</f>
        <v>0.62000000000000011</v>
      </c>
      <c r="H17" s="14">
        <f t="shared" si="20"/>
        <v>0.80125000000000002</v>
      </c>
      <c r="I17" s="14">
        <f t="shared" si="20"/>
        <v>0.6</v>
      </c>
      <c r="J17" s="14" t="s">
        <v>19</v>
      </c>
      <c r="K17" s="14">
        <f t="shared" ref="K17:L17" si="21">IF(K16&lt;58%,K16+((60%-K16)),IF(K16&lt;70%,K16+2%,K16+1%))</f>
        <v>0.60142857142857142</v>
      </c>
      <c r="L17" s="14">
        <f t="shared" si="21"/>
        <v>0.60000000000000009</v>
      </c>
      <c r="M17" s="14" t="s">
        <v>19</v>
      </c>
      <c r="N17" s="14" t="s">
        <v>19</v>
      </c>
    </row>
    <row r="19" spans="1:14" ht="15.75">
      <c r="A19" s="56" t="s">
        <v>31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5.75">
      <c r="A20" s="53" t="s">
        <v>32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5.75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4"/>
      <c r="B23" s="55"/>
      <c r="C23" s="40"/>
      <c r="D23" s="40"/>
      <c r="E23" s="8">
        <v>0.59</v>
      </c>
      <c r="F23" s="9">
        <v>0.47</v>
      </c>
      <c r="G23" s="28">
        <f>IF(((60%-E23)/8)*1+E23&gt;F23,((60%-E23)/8)*1+E23,F23)</f>
        <v>0.59124999999999994</v>
      </c>
      <c r="H23" s="23">
        <f>((60%-G23)/8)*2+G23</f>
        <v>0.59343749999999995</v>
      </c>
      <c r="I23" s="23">
        <f>((60%-G23)/8)*3+G23</f>
        <v>0.59453124999999996</v>
      </c>
      <c r="J23" s="23">
        <f>((60%-G23)/8)*4+G23</f>
        <v>0.59562499999999996</v>
      </c>
      <c r="K23" s="23">
        <f>((60%-G23)/8)*5+G23</f>
        <v>0.59671874999999996</v>
      </c>
      <c r="L23" s="23">
        <f>((60%-G23)/8)*6+G23</f>
        <v>0.59781249999999997</v>
      </c>
      <c r="M23" s="23">
        <f>((60%-G23)/8)*7+G23</f>
        <v>0.59890624999999997</v>
      </c>
      <c r="N23" s="23">
        <f>((60%-G23)/8)*8+G23</f>
        <v>0.6</v>
      </c>
    </row>
    <row r="24" spans="1:1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28.5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0.3</v>
      </c>
      <c r="C26" s="31">
        <v>0.41</v>
      </c>
      <c r="D26" s="31">
        <v>0.57999999999999996</v>
      </c>
      <c r="E26" s="31">
        <v>0.42</v>
      </c>
      <c r="F26" s="31">
        <v>0.6</v>
      </c>
      <c r="G26" s="31">
        <v>0.45</v>
      </c>
      <c r="H26" s="31">
        <v>0.52</v>
      </c>
      <c r="I26" s="31">
        <v>0.17</v>
      </c>
      <c r="J26" s="31" t="s">
        <v>19</v>
      </c>
      <c r="K26" s="31">
        <v>0.37</v>
      </c>
      <c r="L26" s="31">
        <v>0.41</v>
      </c>
      <c r="M26" s="31" t="s">
        <v>19</v>
      </c>
      <c r="N26" s="31" t="s">
        <v>19</v>
      </c>
    </row>
    <row r="27" spans="1:14" ht="14.65" thickBot="1">
      <c r="A27" s="13" t="s">
        <v>22</v>
      </c>
      <c r="B27" s="8">
        <v>0.61</v>
      </c>
      <c r="C27" s="8">
        <v>0.47</v>
      </c>
      <c r="D27" s="8">
        <v>0.65</v>
      </c>
      <c r="E27" s="8"/>
      <c r="F27" s="8">
        <v>1</v>
      </c>
      <c r="G27" s="8"/>
      <c r="H27" s="8">
        <v>0.5</v>
      </c>
      <c r="I27" s="8">
        <v>0.28999999999999998</v>
      </c>
      <c r="J27" s="8" t="s">
        <v>19</v>
      </c>
      <c r="K27" s="8">
        <v>0.45</v>
      </c>
      <c r="L27" s="8">
        <v>0</v>
      </c>
      <c r="M27" s="8" t="s">
        <v>19</v>
      </c>
      <c r="N27" s="8" t="s">
        <v>19</v>
      </c>
    </row>
    <row r="28" spans="1:14" ht="15" thickTop="1" thickBot="1">
      <c r="A28" s="34">
        <v>2023</v>
      </c>
      <c r="B28" s="35">
        <f t="shared" ref="B28:I28" si="22">IF(((60%-B27)/8)*1+B27&gt;B26,((60%-B27)/8)*1+B27,B26)</f>
        <v>0.60875000000000001</v>
      </c>
      <c r="C28" s="35">
        <f t="shared" si="22"/>
        <v>0.48624999999999996</v>
      </c>
      <c r="D28" s="35">
        <f t="shared" si="22"/>
        <v>0.64375000000000004</v>
      </c>
      <c r="E28" s="35">
        <f t="shared" si="22"/>
        <v>0.42</v>
      </c>
      <c r="F28" s="35">
        <f t="shared" si="22"/>
        <v>0.95</v>
      </c>
      <c r="G28" s="35">
        <f t="shared" si="22"/>
        <v>0.45</v>
      </c>
      <c r="H28" s="35">
        <f t="shared" si="22"/>
        <v>0.52</v>
      </c>
      <c r="I28" s="35">
        <f t="shared" si="22"/>
        <v>0.32874999999999999</v>
      </c>
      <c r="J28" s="35" t="s">
        <v>19</v>
      </c>
      <c r="K28" s="35">
        <f>IF(((60%-K27)/8)*1+K27&gt;K26,((60%-K27)/8)*1+K27,K26)</f>
        <v>0.46875</v>
      </c>
      <c r="L28" s="35">
        <f>IF(((60%-L27)/8)*1+L27&gt;L26,((60%-L27)/8)*1+L27,L26)</f>
        <v>0.41</v>
      </c>
      <c r="M28" s="35" t="s">
        <v>19</v>
      </c>
      <c r="N28" s="36" t="s">
        <v>19</v>
      </c>
    </row>
    <row r="29" spans="1:14" ht="14.65" thickTop="1">
      <c r="A29" s="37">
        <v>2024</v>
      </c>
      <c r="B29" s="38">
        <f t="shared" ref="B29:E29" si="23">IF(B28&lt;58%,B28+((60%-B28)/7),IF(B28&lt;70%,B28+2%,B28+1%))</f>
        <v>0.62875000000000003</v>
      </c>
      <c r="C29" s="38">
        <f t="shared" si="23"/>
        <v>0.50249999999999995</v>
      </c>
      <c r="D29" s="38">
        <f t="shared" si="23"/>
        <v>0.66375000000000006</v>
      </c>
      <c r="E29" s="38">
        <f t="shared" si="23"/>
        <v>0.44571428571428567</v>
      </c>
      <c r="F29" s="38">
        <f>IF(F28&lt;58%,F28+((60%-F28)/7),IF(F28&lt;70%,F28+2%,F28+1%))</f>
        <v>0.96</v>
      </c>
      <c r="G29" s="38">
        <f t="shared" ref="G29:I29" si="24">IF(G28&lt;58%,G28+((60%-G28)/7),IF(G28&lt;70%,G28+2%,G28+1%))</f>
        <v>0.47142857142857142</v>
      </c>
      <c r="H29" s="38">
        <f t="shared" si="24"/>
        <v>0.53142857142857147</v>
      </c>
      <c r="I29" s="38">
        <f t="shared" si="24"/>
        <v>0.36749999999999999</v>
      </c>
      <c r="J29" s="38" t="s">
        <v>19</v>
      </c>
      <c r="K29" s="38">
        <f t="shared" ref="K29:L29" si="25">IF(K28&lt;58%,K28+((60%-K28)/7),IF(K28&lt;70%,K28+2%,K28+1%))</f>
        <v>0.48749999999999999</v>
      </c>
      <c r="L29" s="38">
        <f t="shared" si="25"/>
        <v>0.43714285714285711</v>
      </c>
      <c r="M29" s="38" t="s">
        <v>19</v>
      </c>
      <c r="N29" s="38" t="s">
        <v>19</v>
      </c>
    </row>
    <row r="30" spans="1:14">
      <c r="A30" s="15">
        <v>2025</v>
      </c>
      <c r="B30" s="17">
        <f t="shared" ref="B30:E30" si="26">IF(B29&lt;58%,B29+((60%-B29)/6),IF(B29&lt;70%,B29+2%,B29+1%))</f>
        <v>0.64875000000000005</v>
      </c>
      <c r="C30" s="17">
        <f t="shared" si="26"/>
        <v>0.51874999999999993</v>
      </c>
      <c r="D30" s="17">
        <f t="shared" si="26"/>
        <v>0.68375000000000008</v>
      </c>
      <c r="E30" s="17">
        <f t="shared" si="26"/>
        <v>0.47142857142857142</v>
      </c>
      <c r="F30" s="17">
        <f>IF(F29&lt;58%,F29+((60%-F29)/6),IF(F29&lt;70%,F29+2%,F29+1%))</f>
        <v>0.97</v>
      </c>
      <c r="G30" s="17">
        <f t="shared" ref="G30:I30" si="27">IF(G29&lt;58%,G29+((60%-G29)/6),IF(G29&lt;70%,G29+2%,G29+1%))</f>
        <v>0.49285714285714283</v>
      </c>
      <c r="H30" s="17">
        <f t="shared" si="27"/>
        <v>0.54285714285714293</v>
      </c>
      <c r="I30" s="17">
        <f t="shared" si="27"/>
        <v>0.40625</v>
      </c>
      <c r="J30" s="17" t="s">
        <v>19</v>
      </c>
      <c r="K30" s="17">
        <f t="shared" ref="K30:L30" si="28">IF(K29&lt;58%,K29+((60%-K29)/6),IF(K29&lt;70%,K29+2%,K29+1%))</f>
        <v>0.50624999999999998</v>
      </c>
      <c r="L30" s="17">
        <f t="shared" si="28"/>
        <v>0.46428571428571425</v>
      </c>
      <c r="M30" s="17" t="s">
        <v>19</v>
      </c>
      <c r="N30" s="17" t="s">
        <v>19</v>
      </c>
    </row>
    <row r="31" spans="1:14">
      <c r="A31" s="24">
        <v>2026</v>
      </c>
      <c r="B31" s="23">
        <f t="shared" ref="B31:E31" si="29">IF(B30&lt;58%,B30+((60%-B30)/5),IF(B30&lt;70%,B30+2%,B30+1%))</f>
        <v>0.66875000000000007</v>
      </c>
      <c r="C31" s="23">
        <f t="shared" si="29"/>
        <v>0.53499999999999992</v>
      </c>
      <c r="D31" s="23">
        <f t="shared" si="29"/>
        <v>0.7037500000000001</v>
      </c>
      <c r="E31" s="23">
        <f t="shared" si="29"/>
        <v>0.49714285714285711</v>
      </c>
      <c r="F31" s="23">
        <f>IF(F30&lt;58%,F30+((60%-F30)/5),IF(F30&lt;70%,F30+2%,F30+1%))</f>
        <v>0.98</v>
      </c>
      <c r="G31" s="23">
        <f t="shared" ref="G31:I31" si="30">IF(G30&lt;58%,G30+((60%-G30)/5),IF(G30&lt;70%,G30+2%,G30+1%))</f>
        <v>0.51428571428571423</v>
      </c>
      <c r="H31" s="23">
        <f t="shared" si="30"/>
        <v>0.55428571428571438</v>
      </c>
      <c r="I31" s="23">
        <f t="shared" si="30"/>
        <v>0.44500000000000001</v>
      </c>
      <c r="J31" s="23" t="s">
        <v>19</v>
      </c>
      <c r="K31" s="23">
        <f t="shared" ref="K31:L31" si="31">IF(K30&lt;58%,K30+((60%-K30)/5),IF(K30&lt;70%,K30+2%,K30+1%))</f>
        <v>0.52500000000000002</v>
      </c>
      <c r="L31" s="23">
        <f t="shared" si="31"/>
        <v>0.49142857142857138</v>
      </c>
      <c r="M31" s="23" t="s">
        <v>19</v>
      </c>
      <c r="N31" s="23" t="s">
        <v>19</v>
      </c>
    </row>
    <row r="32" spans="1:14">
      <c r="A32" s="15">
        <v>2027</v>
      </c>
      <c r="B32" s="17">
        <f t="shared" ref="B32:E32" si="32">IF(B31&lt;58%,B31+((60%-B31)/4),IF(B31&lt;70%,B31+2%,B31+1%))</f>
        <v>0.68875000000000008</v>
      </c>
      <c r="C32" s="17">
        <f t="shared" si="32"/>
        <v>0.55124999999999991</v>
      </c>
      <c r="D32" s="17">
        <f t="shared" si="32"/>
        <v>0.71375000000000011</v>
      </c>
      <c r="E32" s="17">
        <f t="shared" si="32"/>
        <v>0.5228571428571428</v>
      </c>
      <c r="F32" s="17">
        <f>IF(F31&lt;58%,F31+((60%-F31)/4),IF(F31&lt;70%,F31+2%,F31+1%))</f>
        <v>0.99</v>
      </c>
      <c r="G32" s="17">
        <f t="shared" ref="G32:I32" si="33">IF(G31&lt;58%,G31+((60%-G31)/4),IF(G31&lt;70%,G31+2%,G31+1%))</f>
        <v>0.5357142857142857</v>
      </c>
      <c r="H32" s="17">
        <f t="shared" si="33"/>
        <v>0.56571428571428584</v>
      </c>
      <c r="I32" s="17">
        <f t="shared" si="33"/>
        <v>0.48375000000000001</v>
      </c>
      <c r="J32" s="17" t="s">
        <v>19</v>
      </c>
      <c r="K32" s="17">
        <f t="shared" ref="K32:L32" si="34">IF(K31&lt;58%,K31+((60%-K31)/4),IF(K31&lt;70%,K31+2%,K31+1%))</f>
        <v>0.54374999999999996</v>
      </c>
      <c r="L32" s="17">
        <f t="shared" si="34"/>
        <v>0.51857142857142857</v>
      </c>
      <c r="M32" s="17" t="s">
        <v>19</v>
      </c>
      <c r="N32" s="17" t="s">
        <v>19</v>
      </c>
    </row>
    <row r="33" spans="1:14">
      <c r="A33" s="24">
        <v>2028</v>
      </c>
      <c r="B33" s="23">
        <f t="shared" ref="B33:E33" si="35">IF(B32&lt;58%,B32+((60%-B32)/3),IF(B32&lt;70%,B32+2%,B32+1%))</f>
        <v>0.7087500000000001</v>
      </c>
      <c r="C33" s="23">
        <f t="shared" si="35"/>
        <v>0.56749999999999989</v>
      </c>
      <c r="D33" s="23">
        <f t="shared" si="35"/>
        <v>0.72375000000000012</v>
      </c>
      <c r="E33" s="23">
        <f t="shared" si="35"/>
        <v>0.54857142857142849</v>
      </c>
      <c r="F33" s="23">
        <f>IF(F32&lt;58%,F32+((60%-F32)/3),IF(F32&lt;70%,F32+2%,F32+1%))</f>
        <v>1</v>
      </c>
      <c r="G33" s="23">
        <f t="shared" ref="G33:I33" si="36">IF(G32&lt;58%,G32+((60%-G32)/3),IF(G32&lt;70%,G32+2%,G32+1%))</f>
        <v>0.55714285714285716</v>
      </c>
      <c r="H33" s="23">
        <f t="shared" si="36"/>
        <v>0.57714285714285718</v>
      </c>
      <c r="I33" s="23">
        <f t="shared" si="36"/>
        <v>0.52249999999999996</v>
      </c>
      <c r="J33" s="23" t="s">
        <v>19</v>
      </c>
      <c r="K33" s="23">
        <f t="shared" ref="K33:L33" si="37">IF(K32&lt;58%,K32+((60%-K32)/3),IF(K32&lt;70%,K32+2%,K32+1%))</f>
        <v>0.5625</v>
      </c>
      <c r="L33" s="23">
        <f t="shared" si="37"/>
        <v>0.54571428571428571</v>
      </c>
      <c r="M33" s="23" t="s">
        <v>19</v>
      </c>
      <c r="N33" s="23" t="s">
        <v>19</v>
      </c>
    </row>
    <row r="34" spans="1:14">
      <c r="A34" s="15">
        <v>2029</v>
      </c>
      <c r="B34" s="17">
        <f t="shared" ref="B34:E34" si="38">IF(B33&lt;58%,B33+((60%-B33)/2),IF(B33&lt;70%,B33+2%,B33+1%))</f>
        <v>0.71875000000000011</v>
      </c>
      <c r="C34" s="17">
        <f t="shared" si="38"/>
        <v>0.58374999999999999</v>
      </c>
      <c r="D34" s="17">
        <f t="shared" si="38"/>
        <v>0.73375000000000012</v>
      </c>
      <c r="E34" s="17">
        <f t="shared" si="38"/>
        <v>0.57428571428571429</v>
      </c>
      <c r="F34" s="17">
        <f>IF(F33&lt;58%,F33+((60%-F33)/2),IF(F33&lt;70%,F33+2%,F33+1%))</f>
        <v>1.01</v>
      </c>
      <c r="G34" s="17">
        <f t="shared" ref="G34:I34" si="39">IF(G33&lt;58%,G33+((60%-G33)/2),IF(G33&lt;70%,G33+2%,G33+1%))</f>
        <v>0.57857142857142851</v>
      </c>
      <c r="H34" s="17">
        <f t="shared" si="39"/>
        <v>0.58857142857142852</v>
      </c>
      <c r="I34" s="17">
        <f t="shared" si="39"/>
        <v>0.56125000000000003</v>
      </c>
      <c r="J34" s="17" t="s">
        <v>19</v>
      </c>
      <c r="K34" s="17">
        <f t="shared" ref="K34:L34" si="40">IF(K33&lt;58%,K33+((60%-K33)/2),IF(K33&lt;70%,K33+2%,K33+1%))</f>
        <v>0.58125000000000004</v>
      </c>
      <c r="L34" s="17">
        <f t="shared" si="40"/>
        <v>0.57285714285714284</v>
      </c>
      <c r="M34" s="17" t="s">
        <v>19</v>
      </c>
      <c r="N34" s="17" t="s">
        <v>19</v>
      </c>
    </row>
    <row r="35" spans="1:14">
      <c r="A35" s="24">
        <v>2030</v>
      </c>
      <c r="B35" s="23">
        <f t="shared" ref="B35:E35" si="41">IF(B34&lt;58%,B34+((60%-B34)),IF(B34&lt;70%,B34+2%,B34+1%))</f>
        <v>0.72875000000000012</v>
      </c>
      <c r="C35" s="23">
        <f t="shared" si="41"/>
        <v>0.60375000000000001</v>
      </c>
      <c r="D35" s="23">
        <f t="shared" si="41"/>
        <v>0.74375000000000013</v>
      </c>
      <c r="E35" s="23">
        <f t="shared" si="41"/>
        <v>0.6</v>
      </c>
      <c r="F35" s="23">
        <f>IF(F34&lt;58%,F34+((60%-F34)),IF(F34&lt;70%,F34+2%,F34+1%))</f>
        <v>1.02</v>
      </c>
      <c r="G35" s="23">
        <f t="shared" ref="G35:I35" si="42">IF(G34&lt;58%,G34+((60%-G34)),IF(G34&lt;70%,G34+2%,G34+1%))</f>
        <v>0.6</v>
      </c>
      <c r="H35" s="23">
        <f t="shared" si="42"/>
        <v>0.60857142857142854</v>
      </c>
      <c r="I35" s="23">
        <f t="shared" si="42"/>
        <v>0.6</v>
      </c>
      <c r="J35" s="23" t="s">
        <v>19</v>
      </c>
      <c r="K35" s="23">
        <f t="shared" ref="K35:L35" si="43">IF(K34&lt;58%,K34+((60%-K34)),IF(K34&lt;70%,K34+2%,K34+1%))</f>
        <v>0.60125000000000006</v>
      </c>
      <c r="L35" s="23">
        <f t="shared" si="43"/>
        <v>0.6</v>
      </c>
      <c r="M35" s="23" t="s">
        <v>19</v>
      </c>
      <c r="N35" s="23" t="s">
        <v>19</v>
      </c>
    </row>
    <row r="37" spans="1:14" ht="15.75">
      <c r="A37" s="58" t="s">
        <v>33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ht="15.75">
      <c r="A38" s="53" t="s">
        <v>34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5.75">
      <c r="A39" s="58" t="s">
        <v>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>
      <c r="A40" s="54"/>
      <c r="B40" s="55"/>
      <c r="C40" s="39"/>
      <c r="D40" s="6"/>
      <c r="E40" s="5" t="s">
        <v>4</v>
      </c>
      <c r="F40" s="6" t="s">
        <v>5</v>
      </c>
      <c r="G40" s="48">
        <v>2023</v>
      </c>
      <c r="H40" s="49">
        <v>2024</v>
      </c>
      <c r="I40" s="49">
        <v>2025</v>
      </c>
      <c r="J40" s="49">
        <v>2026</v>
      </c>
      <c r="K40" s="49">
        <v>2027</v>
      </c>
      <c r="L40" s="49">
        <v>2028</v>
      </c>
      <c r="M40" s="49">
        <v>2029</v>
      </c>
      <c r="N40" s="49">
        <v>2030</v>
      </c>
    </row>
    <row r="41" spans="1:14">
      <c r="A41" s="54"/>
      <c r="B41" s="55"/>
      <c r="C41" s="40"/>
      <c r="D41" s="40"/>
      <c r="E41" s="8">
        <v>0.41</v>
      </c>
      <c r="F41" s="9">
        <v>0.37</v>
      </c>
      <c r="G41" s="42">
        <f>IF(((60%-E41)/8)*1+E41&gt;F41,((60%-E41)/8)*1+E41,F41)</f>
        <v>0.43374999999999997</v>
      </c>
      <c r="H41" s="41">
        <f>((60%-G41)/8)*2+G41</f>
        <v>0.47531249999999997</v>
      </c>
      <c r="I41" s="41">
        <f>((60%-G41)/8)*3+G41</f>
        <v>0.49609375</v>
      </c>
      <c r="J41" s="41">
        <f>((60%-G41)/8)*4+G41</f>
        <v>0.51687499999999997</v>
      </c>
      <c r="K41" s="41">
        <f>((60%-G41)/8)*5+G41</f>
        <v>0.53765624999999995</v>
      </c>
      <c r="L41" s="41">
        <f>((60%-G41)/8)*6+G41</f>
        <v>0.55843749999999992</v>
      </c>
      <c r="M41" s="41">
        <f>((60%-G41)/8)*7+G41</f>
        <v>0.57921875</v>
      </c>
      <c r="N41" s="41">
        <f>((60%-G41)/8)*8+G41</f>
        <v>0.6</v>
      </c>
    </row>
    <row r="42" spans="1:14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1:14" ht="28.5">
      <c r="A43" s="46"/>
      <c r="B43" s="47" t="s">
        <v>6</v>
      </c>
      <c r="C43" s="47" t="s">
        <v>7</v>
      </c>
      <c r="D43" s="47" t="s">
        <v>8</v>
      </c>
      <c r="E43" s="47" t="s">
        <v>9</v>
      </c>
      <c r="F43" s="47" t="s">
        <v>10</v>
      </c>
      <c r="G43" s="47" t="s">
        <v>11</v>
      </c>
      <c r="H43" s="47" t="s">
        <v>12</v>
      </c>
      <c r="I43" s="47" t="s">
        <v>13</v>
      </c>
      <c r="J43" s="47" t="s">
        <v>14</v>
      </c>
      <c r="K43" s="47" t="s">
        <v>15</v>
      </c>
      <c r="L43" s="47" t="s">
        <v>16</v>
      </c>
      <c r="M43" s="47" t="s">
        <v>17</v>
      </c>
      <c r="N43" s="47" t="s">
        <v>18</v>
      </c>
    </row>
    <row r="44" spans="1:14">
      <c r="A44" s="30" t="s">
        <v>20</v>
      </c>
      <c r="B44" s="31">
        <v>0.21</v>
      </c>
      <c r="C44" s="31">
        <v>0.3</v>
      </c>
      <c r="D44" s="31">
        <v>0.53</v>
      </c>
      <c r="E44" s="31">
        <v>0.34</v>
      </c>
      <c r="F44" s="31">
        <v>0.65</v>
      </c>
      <c r="G44" s="31">
        <v>0.34</v>
      </c>
      <c r="H44" s="31">
        <v>0.44</v>
      </c>
      <c r="I44" s="31">
        <v>0.14000000000000001</v>
      </c>
      <c r="J44" s="31" t="s">
        <v>19</v>
      </c>
      <c r="K44" s="31">
        <v>0.27</v>
      </c>
      <c r="L44" s="31">
        <v>0.27</v>
      </c>
      <c r="M44" s="31" t="s">
        <v>19</v>
      </c>
      <c r="N44" s="31" t="s">
        <v>19</v>
      </c>
    </row>
    <row r="45" spans="1:14" ht="14.65" thickBot="1">
      <c r="A45" s="13" t="s">
        <v>22</v>
      </c>
      <c r="B45" s="8">
        <v>0.15</v>
      </c>
      <c r="C45" s="8">
        <v>0.4</v>
      </c>
      <c r="D45" s="8">
        <v>0.56000000000000005</v>
      </c>
      <c r="E45" s="8"/>
      <c r="F45" s="8">
        <v>1</v>
      </c>
      <c r="G45" s="8"/>
      <c r="H45" s="8">
        <v>0.25</v>
      </c>
      <c r="I45" s="8">
        <v>0.28999999999999998</v>
      </c>
      <c r="J45" s="8" t="s">
        <v>19</v>
      </c>
      <c r="K45" s="8">
        <v>0.3</v>
      </c>
      <c r="L45" s="8">
        <v>0</v>
      </c>
      <c r="M45" s="8" t="s">
        <v>19</v>
      </c>
      <c r="N45" s="8" t="s">
        <v>19</v>
      </c>
    </row>
    <row r="46" spans="1:14" ht="15" thickTop="1" thickBot="1">
      <c r="A46" s="34">
        <v>2023</v>
      </c>
      <c r="B46" s="35">
        <f t="shared" ref="B46:I46" si="44">IF(((60%-B45)/8)*1+B45&gt;B44,((60%-B45)/8)*1+B45,B44)</f>
        <v>0.21</v>
      </c>
      <c r="C46" s="35">
        <f t="shared" si="44"/>
        <v>0.42500000000000004</v>
      </c>
      <c r="D46" s="35">
        <f t="shared" si="44"/>
        <v>0.56500000000000006</v>
      </c>
      <c r="E46" s="35">
        <f t="shared" si="44"/>
        <v>0.34</v>
      </c>
      <c r="F46" s="35">
        <f t="shared" si="44"/>
        <v>0.95</v>
      </c>
      <c r="G46" s="35">
        <f t="shared" si="44"/>
        <v>0.34</v>
      </c>
      <c r="H46" s="35">
        <f t="shared" si="44"/>
        <v>0.44</v>
      </c>
      <c r="I46" s="35">
        <f t="shared" si="44"/>
        <v>0.32874999999999999</v>
      </c>
      <c r="J46" s="35" t="s">
        <v>19</v>
      </c>
      <c r="K46" s="35">
        <f>IF(((60%-K45)/8)*1+K45&gt;K44,((60%-K45)/8)*1+K45,K44)</f>
        <v>0.33749999999999997</v>
      </c>
      <c r="L46" s="35">
        <f>IF(((60%-L45)/8)*1+L45&gt;L44,((60%-L45)/8)*1+L45,L44)</f>
        <v>0.27</v>
      </c>
      <c r="M46" s="35" t="s">
        <v>19</v>
      </c>
      <c r="N46" s="36" t="s">
        <v>19</v>
      </c>
    </row>
    <row r="47" spans="1:14" ht="14.65" thickTop="1">
      <c r="A47" s="43">
        <v>2024</v>
      </c>
      <c r="B47" s="44">
        <f t="shared" ref="B47:E47" si="45">IF(B46&lt;58%,B46+((60%-B46)/7),IF(B46&lt;70%,B46+2%,B46+1%))</f>
        <v>0.26571428571428568</v>
      </c>
      <c r="C47" s="44">
        <f t="shared" si="45"/>
        <v>0.45</v>
      </c>
      <c r="D47" s="44">
        <f t="shared" si="45"/>
        <v>0.57000000000000006</v>
      </c>
      <c r="E47" s="44">
        <f t="shared" si="45"/>
        <v>0.37714285714285717</v>
      </c>
      <c r="F47" s="44">
        <f>IF(F46&lt;58%,F46+((60%-F46)/7),IF(F46&lt;70%,F46+2%,F46+1%))</f>
        <v>0.96</v>
      </c>
      <c r="G47" s="44">
        <f t="shared" ref="G47:I47" si="46">IF(G46&lt;58%,G46+((60%-G46)/7),IF(G46&lt;70%,G46+2%,G46+1%))</f>
        <v>0.37714285714285717</v>
      </c>
      <c r="H47" s="44">
        <f t="shared" si="46"/>
        <v>0.46285714285714286</v>
      </c>
      <c r="I47" s="44">
        <f t="shared" si="46"/>
        <v>0.36749999999999999</v>
      </c>
      <c r="J47" s="44" t="s">
        <v>19</v>
      </c>
      <c r="K47" s="44">
        <f t="shared" ref="K47:L47" si="47">IF(K46&lt;58%,K46+((60%-K46)/7),IF(K46&lt;70%,K46+2%,K46+1%))</f>
        <v>0.37499999999999994</v>
      </c>
      <c r="L47" s="44">
        <f t="shared" si="47"/>
        <v>0.31714285714285717</v>
      </c>
      <c r="M47" s="44" t="s">
        <v>19</v>
      </c>
      <c r="N47" s="44" t="s">
        <v>19</v>
      </c>
    </row>
    <row r="48" spans="1:14">
      <c r="A48" s="15">
        <v>2025</v>
      </c>
      <c r="B48" s="17">
        <f t="shared" ref="B48:E48" si="48">IF(B47&lt;58%,B47+((60%-B47)/6),IF(B47&lt;70%,B47+2%,B47+1%))</f>
        <v>0.3214285714285714</v>
      </c>
      <c r="C48" s="17">
        <f t="shared" si="48"/>
        <v>0.47499999999999998</v>
      </c>
      <c r="D48" s="17">
        <f t="shared" si="48"/>
        <v>0.57500000000000007</v>
      </c>
      <c r="E48" s="17">
        <f t="shared" si="48"/>
        <v>0.41428571428571431</v>
      </c>
      <c r="F48" s="17">
        <f>IF(F47&lt;58%,F47+((60%-F47)/6),IF(F47&lt;70%,F47+2%,F47+1%))</f>
        <v>0.97</v>
      </c>
      <c r="G48" s="17">
        <f t="shared" ref="G48:I48" si="49">IF(G47&lt;58%,G47+((60%-G47)/6),IF(G47&lt;70%,G47+2%,G47+1%))</f>
        <v>0.41428571428571431</v>
      </c>
      <c r="H48" s="17">
        <f t="shared" si="49"/>
        <v>0.48571428571428571</v>
      </c>
      <c r="I48" s="17">
        <f t="shared" si="49"/>
        <v>0.40625</v>
      </c>
      <c r="J48" s="17" t="s">
        <v>19</v>
      </c>
      <c r="K48" s="17">
        <f t="shared" ref="K48:L48" si="50">IF(K47&lt;58%,K47+((60%-K47)/6),IF(K47&lt;70%,K47+2%,K47+1%))</f>
        <v>0.41249999999999998</v>
      </c>
      <c r="L48" s="17">
        <f t="shared" si="50"/>
        <v>0.36428571428571432</v>
      </c>
      <c r="M48" s="17" t="s">
        <v>19</v>
      </c>
      <c r="N48" s="17" t="s">
        <v>19</v>
      </c>
    </row>
    <row r="49" spans="1:14">
      <c r="A49" s="45">
        <v>2026</v>
      </c>
      <c r="B49" s="41">
        <f t="shared" ref="B49:E49" si="51">IF(B48&lt;58%,B48+((60%-B48)/5),IF(B48&lt;70%,B48+2%,B48+1%))</f>
        <v>0.37714285714285711</v>
      </c>
      <c r="C49" s="41">
        <f t="shared" si="51"/>
        <v>0.5</v>
      </c>
      <c r="D49" s="41">
        <f t="shared" si="51"/>
        <v>0.58000000000000007</v>
      </c>
      <c r="E49" s="41">
        <f t="shared" si="51"/>
        <v>0.45142857142857146</v>
      </c>
      <c r="F49" s="41">
        <f>IF(F48&lt;58%,F48+((60%-F48)/5),IF(F48&lt;70%,F48+2%,F48+1%))</f>
        <v>0.98</v>
      </c>
      <c r="G49" s="41">
        <f t="shared" ref="G49:I49" si="52">IF(G48&lt;58%,G48+((60%-G48)/5),IF(G48&lt;70%,G48+2%,G48+1%))</f>
        <v>0.45142857142857146</v>
      </c>
      <c r="H49" s="41">
        <f t="shared" si="52"/>
        <v>0.50857142857142856</v>
      </c>
      <c r="I49" s="41">
        <f t="shared" si="52"/>
        <v>0.44500000000000001</v>
      </c>
      <c r="J49" s="41" t="s">
        <v>19</v>
      </c>
      <c r="K49" s="41">
        <f t="shared" ref="K49:L49" si="53">IF(K48&lt;58%,K48+((60%-K48)/5),IF(K48&lt;70%,K48+2%,K48+1%))</f>
        <v>0.44999999999999996</v>
      </c>
      <c r="L49" s="41">
        <f t="shared" si="53"/>
        <v>0.41142857142857148</v>
      </c>
      <c r="M49" s="41" t="s">
        <v>19</v>
      </c>
      <c r="N49" s="41" t="s">
        <v>19</v>
      </c>
    </row>
    <row r="50" spans="1:14">
      <c r="A50" s="15">
        <v>2027</v>
      </c>
      <c r="B50" s="17">
        <f t="shared" ref="B50:E50" si="54">IF(B49&lt;58%,B49+((60%-B49)/4),IF(B49&lt;70%,B49+2%,B49+1%))</f>
        <v>0.43285714285714283</v>
      </c>
      <c r="C50" s="17">
        <f t="shared" si="54"/>
        <v>0.52500000000000002</v>
      </c>
      <c r="D50" s="17">
        <f t="shared" si="54"/>
        <v>0.60000000000000009</v>
      </c>
      <c r="E50" s="17">
        <f t="shared" si="54"/>
        <v>0.4885714285714286</v>
      </c>
      <c r="F50" s="17">
        <f>IF(F49&lt;58%,F49+((60%-F49)/4),IF(F49&lt;70%,F49+2%,F49+1%))</f>
        <v>0.99</v>
      </c>
      <c r="G50" s="17">
        <f t="shared" ref="G50:I50" si="55">IF(G49&lt;58%,G49+((60%-G49)/4),IF(G49&lt;70%,G49+2%,G49+1%))</f>
        <v>0.4885714285714286</v>
      </c>
      <c r="H50" s="17">
        <f t="shared" si="55"/>
        <v>0.53142857142857136</v>
      </c>
      <c r="I50" s="17">
        <f t="shared" si="55"/>
        <v>0.48375000000000001</v>
      </c>
      <c r="J50" s="17" t="s">
        <v>19</v>
      </c>
      <c r="K50" s="17">
        <f t="shared" ref="K50:L50" si="56">IF(K49&lt;58%,K49+((60%-K49)/4),IF(K49&lt;70%,K49+2%,K49+1%))</f>
        <v>0.48749999999999993</v>
      </c>
      <c r="L50" s="17">
        <f t="shared" si="56"/>
        <v>0.45857142857142863</v>
      </c>
      <c r="M50" s="17" t="s">
        <v>19</v>
      </c>
      <c r="N50" s="17" t="s">
        <v>19</v>
      </c>
    </row>
    <row r="51" spans="1:14">
      <c r="A51" s="45">
        <v>2028</v>
      </c>
      <c r="B51" s="41">
        <f t="shared" ref="B51:E51" si="57">IF(B50&lt;58%,B50+((60%-B50)/3),IF(B50&lt;70%,B50+2%,B50+1%))</f>
        <v>0.48857142857142855</v>
      </c>
      <c r="C51" s="41">
        <f t="shared" si="57"/>
        <v>0.55000000000000004</v>
      </c>
      <c r="D51" s="41">
        <f t="shared" si="57"/>
        <v>0.62000000000000011</v>
      </c>
      <c r="E51" s="41">
        <f t="shared" si="57"/>
        <v>0.52571428571428569</v>
      </c>
      <c r="F51" s="41">
        <f>IF(F50&lt;58%,F50+((60%-F50)/3),IF(F50&lt;70%,F50+2%,F50+1%))</f>
        <v>1</v>
      </c>
      <c r="G51" s="41">
        <f t="shared" ref="G51:I51" si="58">IF(G50&lt;58%,G50+((60%-G50)/3),IF(G50&lt;70%,G50+2%,G50+1%))</f>
        <v>0.52571428571428569</v>
      </c>
      <c r="H51" s="41">
        <f t="shared" si="58"/>
        <v>0.55428571428571427</v>
      </c>
      <c r="I51" s="41">
        <f t="shared" si="58"/>
        <v>0.52249999999999996</v>
      </c>
      <c r="J51" s="41" t="s">
        <v>19</v>
      </c>
      <c r="K51" s="41">
        <f t="shared" ref="K51:L51" si="59">IF(K50&lt;58%,K50+((60%-K50)/3),IF(K50&lt;70%,K50+2%,K50+1%))</f>
        <v>0.52499999999999991</v>
      </c>
      <c r="L51" s="41">
        <f t="shared" si="59"/>
        <v>0.50571428571428578</v>
      </c>
      <c r="M51" s="41" t="s">
        <v>19</v>
      </c>
      <c r="N51" s="41" t="s">
        <v>19</v>
      </c>
    </row>
    <row r="52" spans="1:14">
      <c r="A52" s="15">
        <v>2029</v>
      </c>
      <c r="B52" s="17">
        <f t="shared" ref="B52:E52" si="60">IF(B51&lt;58%,B51+((60%-B51)/2),IF(B51&lt;70%,B51+2%,B51+1%))</f>
        <v>0.54428571428571426</v>
      </c>
      <c r="C52" s="17">
        <f t="shared" si="60"/>
        <v>0.57499999999999996</v>
      </c>
      <c r="D52" s="17">
        <f t="shared" si="60"/>
        <v>0.64000000000000012</v>
      </c>
      <c r="E52" s="17">
        <f t="shared" si="60"/>
        <v>0.56285714285714283</v>
      </c>
      <c r="F52" s="17">
        <f>IF(F51&lt;58%,F51+((60%-F51)/2),IF(F51&lt;70%,F51+2%,F51+1%))</f>
        <v>1.01</v>
      </c>
      <c r="G52" s="17">
        <f t="shared" ref="G52:I52" si="61">IF(G51&lt;58%,G51+((60%-G51)/2),IF(G51&lt;70%,G51+2%,G51+1%))</f>
        <v>0.56285714285714283</v>
      </c>
      <c r="H52" s="17">
        <f t="shared" si="61"/>
        <v>0.57714285714285718</v>
      </c>
      <c r="I52" s="17">
        <f t="shared" si="61"/>
        <v>0.56125000000000003</v>
      </c>
      <c r="J52" s="17" t="s">
        <v>19</v>
      </c>
      <c r="K52" s="17">
        <f t="shared" ref="K52:L52" si="62">IF(K51&lt;58%,K51+((60%-K51)/2),IF(K51&lt;70%,K51+2%,K51+1%))</f>
        <v>0.5625</v>
      </c>
      <c r="L52" s="17">
        <f t="shared" si="62"/>
        <v>0.55285714285714294</v>
      </c>
      <c r="M52" s="17" t="s">
        <v>19</v>
      </c>
      <c r="N52" s="17" t="s">
        <v>19</v>
      </c>
    </row>
    <row r="53" spans="1:14">
      <c r="A53" s="45">
        <v>2030</v>
      </c>
      <c r="B53" s="41">
        <f t="shared" ref="B53:E53" si="63">IF(B52&lt;58%,B52+((60%-B52)),IF(B52&lt;70%,B52+2%,B52+1%))</f>
        <v>0.6</v>
      </c>
      <c r="C53" s="41">
        <f t="shared" si="63"/>
        <v>0.6</v>
      </c>
      <c r="D53" s="41">
        <f t="shared" si="63"/>
        <v>0.66000000000000014</v>
      </c>
      <c r="E53" s="41">
        <f t="shared" si="63"/>
        <v>0.6</v>
      </c>
      <c r="F53" s="41">
        <f>IF(F52&lt;58%,F52+((60%-F52)),IF(F52&lt;70%,F52+2%,F52+1%))</f>
        <v>1.02</v>
      </c>
      <c r="G53" s="41">
        <f t="shared" ref="G53:I53" si="64">IF(G52&lt;58%,G52+((60%-G52)),IF(G52&lt;70%,G52+2%,G52+1%))</f>
        <v>0.6</v>
      </c>
      <c r="H53" s="41">
        <f t="shared" si="64"/>
        <v>0.6</v>
      </c>
      <c r="I53" s="41">
        <f t="shared" si="64"/>
        <v>0.6</v>
      </c>
      <c r="J53" s="41" t="s">
        <v>19</v>
      </c>
      <c r="K53" s="41">
        <f t="shared" ref="K53:L53" si="65">IF(K52&lt;58%,K52+((60%-K52)),IF(K52&lt;70%,K52+2%,K52+1%))</f>
        <v>0.6</v>
      </c>
      <c r="L53" s="41">
        <f t="shared" si="65"/>
        <v>0.6</v>
      </c>
      <c r="M53" s="41" t="s">
        <v>19</v>
      </c>
      <c r="N53" s="41" t="s">
        <v>19</v>
      </c>
    </row>
  </sheetData>
  <mergeCells count="18">
    <mergeCell ref="A6:N6"/>
    <mergeCell ref="A1:N1"/>
    <mergeCell ref="A2:N2"/>
    <mergeCell ref="A3:N3"/>
    <mergeCell ref="A4:B4"/>
    <mergeCell ref="A5:B5"/>
    <mergeCell ref="A42:N42"/>
    <mergeCell ref="A19:N19"/>
    <mergeCell ref="A20:N20"/>
    <mergeCell ref="A21:N21"/>
    <mergeCell ref="A22:B22"/>
    <mergeCell ref="A23:B23"/>
    <mergeCell ref="A24:N24"/>
    <mergeCell ref="A37:N37"/>
    <mergeCell ref="A38:N38"/>
    <mergeCell ref="A39:N39"/>
    <mergeCell ref="A40:B40"/>
    <mergeCell ref="A41:B41"/>
  </mergeCells>
  <pageMargins left="0.7" right="0.7" top="0.75" bottom="0.75" header="0.3" footer="0.3"/>
  <pageSetup scale="73" fitToHeight="0" orientation="landscape" r:id="rId1"/>
  <rowBreaks count="1" manualBreakCount="1">
    <brk id="3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1027B80F91374D84184462A60C983F" ma:contentTypeVersion="8" ma:contentTypeDescription="Create a new document." ma:contentTypeScope="" ma:versionID="6c78c7f8e4f232623dbe886a8bc2e52a">
  <xsd:schema xmlns:xsd="http://www.w3.org/2001/XMLSchema" xmlns:xs="http://www.w3.org/2001/XMLSchema" xmlns:p="http://schemas.microsoft.com/office/2006/metadata/properties" xmlns:ns3="3cee0d77-ec5e-4b33-a067-36d961a0cf19" xmlns:ns4="47d68af9-00ec-4564-85fb-bdf44ae3d325" targetNamespace="http://schemas.microsoft.com/office/2006/metadata/properties" ma:root="true" ma:fieldsID="d46389ac906ff48ead86f4b0fa662a83" ns3:_="" ns4:_="">
    <xsd:import namespace="3cee0d77-ec5e-4b33-a067-36d961a0cf19"/>
    <xsd:import namespace="47d68af9-00ec-4564-85fb-bdf44ae3d3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e0d77-ec5e-4b33-a067-36d961a0cf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68af9-00ec-4564-85fb-bdf44ae3d32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953921-2C42-4941-A248-3E1CBCB9EB73}"/>
</file>

<file path=customXml/itemProps2.xml><?xml version="1.0" encoding="utf-8"?>
<ds:datastoreItem xmlns:ds="http://schemas.openxmlformats.org/officeDocument/2006/customXml" ds:itemID="{F2541471-7C9F-4A1F-89DD-C9515F49F78B}"/>
</file>

<file path=customXml/itemProps3.xml><?xml version="1.0" encoding="utf-8"?>
<ds:datastoreItem xmlns:ds="http://schemas.openxmlformats.org/officeDocument/2006/customXml" ds:itemID="{E6B3CD68-5445-4022-BB82-9B1A860A95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Killeen ISD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Ciesiolka, Jerry A</dc:creator>
  <cp:keywords/>
  <dc:description/>
  <cp:lastModifiedBy>Cue, Natalie N</cp:lastModifiedBy>
  <cp:revision/>
  <dcterms:created xsi:type="dcterms:W3CDTF">2022-08-31T19:47:17Z</dcterms:created>
  <dcterms:modified xsi:type="dcterms:W3CDTF">2022-09-11T21:03:54Z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0x0101008E1027B80F91374D84184462A60C983F</vt:lpwstr>
  </property>
</Properties>
</file>